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21" windowWidth="12120" windowHeight="8415" tabRatio="598" activeTab="1"/>
  </bookViews>
  <sheets>
    <sheet name="Orçamento Total" sheetId="1" r:id="rId1"/>
    <sheet name="Matriz Lógica" sheetId="2" r:id="rId2"/>
    <sheet name="Plano de Trabalho-ANO 1" sheetId="3" r:id="rId3"/>
    <sheet name="Plano de Trabalho-ANO 2" sheetId="4" r:id="rId4"/>
    <sheet name="Plano de Trabalho-ANO 3" sheetId="5" r:id="rId5"/>
    <sheet name="Plano de Trabalho-ANO 4" sheetId="6" r:id="rId6"/>
  </sheets>
  <definedNames/>
  <calcPr fullCalcOnLoad="1"/>
</workbook>
</file>

<file path=xl/sharedStrings.xml><?xml version="1.0" encoding="utf-8"?>
<sst xmlns="http://schemas.openxmlformats.org/spreadsheetml/2006/main" count="1902" uniqueCount="277">
  <si>
    <t>Subtotal - Produto 2.1 (meta ano 1)</t>
  </si>
  <si>
    <t>MATRIZ DE RESULTADOS E RECURSOS DO PROJETO</t>
  </si>
  <si>
    <t>Descrição dos Insumos</t>
  </si>
  <si>
    <t>(Project Results and Resources Framework - PRRF)</t>
  </si>
  <si>
    <t>Valor (US$)</t>
  </si>
  <si>
    <t>Consultores Nacionais</t>
  </si>
  <si>
    <t>Treinamento</t>
  </si>
  <si>
    <t>Total Bruto (109)</t>
  </si>
  <si>
    <t>Custos Operacionais PNUD</t>
  </si>
  <si>
    <t>21.01</t>
  </si>
  <si>
    <t>32.01</t>
  </si>
  <si>
    <t>45.02</t>
  </si>
  <si>
    <r>
      <t xml:space="preserve">Resultados do Projeto
</t>
    </r>
    <r>
      <rPr>
        <sz val="10"/>
        <rFont val="Arial"/>
        <family val="2"/>
      </rPr>
      <t>(outcome statement)</t>
    </r>
  </si>
  <si>
    <r>
      <t xml:space="preserve">Descrição dos Produtos
</t>
    </r>
    <r>
      <rPr>
        <sz val="10"/>
        <rFont val="Arial"/>
        <family val="2"/>
      </rPr>
      <t>(output statement)</t>
    </r>
  </si>
  <si>
    <t>15.01</t>
  </si>
  <si>
    <t>45.01</t>
  </si>
  <si>
    <t>53.01</t>
  </si>
  <si>
    <t xml:space="preserve">Multi-Year Funding Framework(MYFF) Goal:  </t>
  </si>
  <si>
    <t xml:space="preserve">Country Programme Outcome: </t>
  </si>
  <si>
    <t>Parceiro Responsável</t>
  </si>
  <si>
    <t xml:space="preserve">Produto Esperado </t>
  </si>
  <si>
    <t xml:space="preserve">Principais Atividades </t>
  </si>
  <si>
    <t>Descrição de Insumos</t>
  </si>
  <si>
    <t>11.01</t>
  </si>
  <si>
    <t>Consultores Internacionais</t>
  </si>
  <si>
    <t>Viagens</t>
  </si>
  <si>
    <t>16.01</t>
  </si>
  <si>
    <t>Missões</t>
  </si>
  <si>
    <t>Contratos</t>
  </si>
  <si>
    <t>Material de Consumo</t>
  </si>
  <si>
    <t>Material permanente</t>
  </si>
  <si>
    <t>Diversos</t>
  </si>
  <si>
    <r>
      <t xml:space="preserve">Metas  Anuais 
</t>
    </r>
    <r>
      <rPr>
        <sz val="10"/>
        <rFont val="Arial"/>
        <family val="2"/>
      </rPr>
      <t>(output targets)</t>
    </r>
  </si>
  <si>
    <t xml:space="preserve">Consultorias (pessoa jurídica e pessoa física),                                     Equipamentos, Viagens,                                              Etc (listar)                 </t>
  </si>
  <si>
    <t>Subtotal - Produto 1.1 (meta ano 1)</t>
  </si>
  <si>
    <t>Valor (US$) - (Recursos alocados para o produto,          por ano)</t>
  </si>
  <si>
    <t>PLANO DE TRABALHO ANUAL</t>
  </si>
  <si>
    <r>
      <t xml:space="preserve">MYFF Service Line: </t>
    </r>
    <r>
      <rPr>
        <sz val="11"/>
        <rFont val="Arial"/>
        <family val="2"/>
      </rPr>
      <t xml:space="preserve"> </t>
    </r>
  </si>
  <si>
    <t>XX.xx</t>
  </si>
  <si>
    <t>(xxxxxx)</t>
  </si>
  <si>
    <t xml:space="preserve"> Agência Executora</t>
  </si>
  <si>
    <t>SUBTOTAL PRODUTO 1.1</t>
  </si>
  <si>
    <t>*Obs. O orçamento planejado deve ser,  no mínimo,  no nivel do produto.</t>
  </si>
  <si>
    <t>Período</t>
  </si>
  <si>
    <t>Linha Orçamentária**</t>
  </si>
  <si>
    <t>** Obs: Indicar somente as linhas orçamentárias efetivamente incluídas no orçamento do Projeto.</t>
  </si>
  <si>
    <t>GOV - 101</t>
  </si>
  <si>
    <t>X</t>
  </si>
  <si>
    <t>Subtotal Fonte 1</t>
  </si>
  <si>
    <t>Valor Total da Sublinha (US$)</t>
  </si>
  <si>
    <t>1o. Trim</t>
  </si>
  <si>
    <t>2o. Trim</t>
  </si>
  <si>
    <t>3o. Trim</t>
  </si>
  <si>
    <t>4o. Trim</t>
  </si>
  <si>
    <t>Fonte de Recurso 1/ Linha***</t>
  </si>
  <si>
    <t>Core Result:</t>
  </si>
  <si>
    <t xml:space="preserve">Orçamento Planejado para o Produto no Ano 1*
</t>
  </si>
  <si>
    <t xml:space="preserve">*** Obs: Fontes de recurso poderão incluir TRAC (linha 099), Governo (linha 101), Instituições Financeiras Internacionais (linha 102.1 BIRD, linha 102.2 BID, etc), Contribuições de Terceiros (linha 103), Contribuições ao Programa (linha 104), Receita gerada pelas atividades do Projeto (linha 105). Favor utilizar somente o número de colunas requeridas pelo Projeto para indicação das fontes de financiamento. </t>
  </si>
  <si>
    <t>Com base nas metas anuais definidas na Matriz de Resultados e Recursos do Projeto (PRRF), favor detalhar no quadro abaixo as informações solicitadas.</t>
  </si>
  <si>
    <t>Título do Projeto:  Modernização Institucional para Fortalecimento da Secretaria Executiva da CIMGC</t>
  </si>
  <si>
    <t>Total do Resultado 4</t>
  </si>
  <si>
    <t>R$ 500,00 (quinhentos) reais por cada parecer emitido. Total por consultoria a definir.</t>
  </si>
  <si>
    <t>A definir</t>
  </si>
  <si>
    <t>Subtotal - Produto 1.1 (meta ano 2)</t>
  </si>
  <si>
    <t>Subtotal - Produto 1.1 (meta ano 3)</t>
  </si>
  <si>
    <t>Subtotal - Produto 2.1 (meta ano 2)</t>
  </si>
  <si>
    <t>Subtotal - Produto 2.1 (meta ano 3)</t>
  </si>
  <si>
    <t>Subtotal - Produto 3.1 (meta ano 1)</t>
  </si>
  <si>
    <t>Subtotal - Produto 3.1 (meta ano 2)</t>
  </si>
  <si>
    <t>Subtotal - Produto 3.1 (meta ano 3)</t>
  </si>
  <si>
    <t>Subtotal - Produto 3.2 (meta ano 1)</t>
  </si>
  <si>
    <t>Subtotal - Produto 3.2 (meta ano 2)</t>
  </si>
  <si>
    <t>Subtotal - Produto 3.2 (meta ano 3)</t>
  </si>
  <si>
    <t>Subtotal - Produto 3.3 (meta ano 1)</t>
  </si>
  <si>
    <t>Subtotal - Produto 3.3 (meta ano 3)</t>
  </si>
  <si>
    <t>Subtotal - Produto 3.3 (meta ano 2)</t>
  </si>
  <si>
    <t>Subtotal - Produto 3.4 (meta ano 1)</t>
  </si>
  <si>
    <t>Subtotal - Produto 3.4 (meta ano 2)</t>
  </si>
  <si>
    <t>Subtotal - Produto 3.4 (meta ano 3)</t>
  </si>
  <si>
    <t>Subtotal - Produto 4.1 (meta ano 1)</t>
  </si>
  <si>
    <t>Subtotal - Produto 4.1 (meta ano 2)</t>
  </si>
  <si>
    <t>Subtotal - Produto 4.1 (meta ano 3)</t>
  </si>
  <si>
    <t>R$ 1.000,00 (um mil reais) por parecer emitido ou texto elaborado. Total por consultoria a definir.</t>
  </si>
  <si>
    <t>Título do Projeto: Modernização Institucional para Fortalecimento da Secretaria Executiva da CIMGC</t>
  </si>
  <si>
    <t>1.1.5 Avaliar os pareceres emitidos por esses especialistas e emitir parecer conclusivo acerca do projeto avaliado, para submissão aos Membros da Comissão em suas reuniões</t>
  </si>
  <si>
    <t>2.1.2 Avaliar todas as Resoluções e demais normas editadas pela CIMGC quanto à conformidade com o ordenamento jurídico vigente, bem como quanto à clareza e objetividade dos procedimentos</t>
  </si>
  <si>
    <t>SUBTOTAL PRODUTO 2.1</t>
  </si>
  <si>
    <t>Produto 3.1 Guia de Orientação sobre o Mecanismo de Desenvolvimento Limpo</t>
  </si>
  <si>
    <t>Produto 3.2 Guia de Submissão de Projetos à Comissão Interministerial de Mudança Global do Clima (CIMGC)</t>
  </si>
  <si>
    <t>SUBTOTAL PRODUTO 3.1</t>
  </si>
  <si>
    <t>SUBTOTAL PRODUTO 3.2</t>
  </si>
  <si>
    <t>Produto 3.4 Sistema implantado de disponibilização de documentos aos membros da Comissão Interministerial de Mudança Global do Clima</t>
  </si>
  <si>
    <t>SUBTOTAL PRODUTO 3.3</t>
  </si>
  <si>
    <t>SUBTOTAL PRODUTO 3.4</t>
  </si>
  <si>
    <t>4.1.1 Realizar contato/estabelecer parceria com representantes do Conselho Executivo do MDL e agendar datas dos cursos/seminários a serem realizados</t>
  </si>
  <si>
    <t>4.1.2 Realizar Seminários/Cursos para, no mínimo, 30 participantes</t>
  </si>
  <si>
    <t>4.1.3 Realizar Seminários/Cursos para, no mínimo, 30 participantes</t>
  </si>
  <si>
    <t>SUBTOTAL PRODUTO 4.1</t>
  </si>
  <si>
    <t>Taxa US$</t>
  </si>
  <si>
    <t>TOTAL GERAL</t>
  </si>
  <si>
    <t>Total do Resultado 2 (máximo de US$)</t>
  </si>
  <si>
    <t>Total do Resultado 1 (máximo de US$)</t>
  </si>
  <si>
    <t>Subtotal - Produto 1.1 (meta ano 4)</t>
  </si>
  <si>
    <t>Ano 3: Contratação de especialistas. Painel Implantado com o atendimento de, pelo menos, 80% da necessidade de pareceres da CIMGC</t>
  </si>
  <si>
    <t>Ano 4: Contratação de especialistas. Painel Implantado com o atendimento de, pelo menos, 80% da necessidade de pareceres da CIMGC</t>
  </si>
  <si>
    <t>Produto 1.1. Painel de especialistas implantado e em funcionamento.</t>
  </si>
  <si>
    <r>
      <t>Resultado 1.</t>
    </r>
    <r>
      <rPr>
        <sz val="10"/>
        <rFont val="Arial"/>
        <family val="2"/>
      </rPr>
      <t xml:space="preserve"> Estabelecimento operacional do painel de especialistas  para avaliação técnica quanto à contribuição ao desenvolvimento sustentável dos projetos MDL submetidos à CIMGC</t>
    </r>
  </si>
  <si>
    <r>
      <t>Resultado 2.</t>
    </r>
    <r>
      <rPr>
        <sz val="10"/>
        <rFont val="Arial"/>
        <family val="2"/>
      </rPr>
      <t xml:space="preserve"> Estabelecimento de um mecanismo de consulta jurídica para a CIMCG </t>
    </r>
  </si>
  <si>
    <t>Subtotal - Produto 2.1 (meta ano 4)</t>
  </si>
  <si>
    <r>
      <t>Resultado 3.</t>
    </r>
    <r>
      <rPr>
        <sz val="10"/>
        <rFont val="Arial"/>
        <family val="2"/>
      </rPr>
      <t xml:space="preserve"> Desenvolvimento de programas de capacitação e gerenciamento de informações em relação ao Mecanismo de Desenvolvimento Limpo</t>
    </r>
  </si>
  <si>
    <t xml:space="preserve">Produto 3.1. Material informativo sobre o MDL (Guia de Orientação sobre o MDL elaborado e publicado) </t>
  </si>
  <si>
    <t>Ano 4: Levantamento de novas necessidades de elaboração de materiais informativos sobre o MDL. Atividade de busca de parcerias e multiplicadores para novas tiragens.</t>
  </si>
  <si>
    <t>Ano 3: Atualização técnica do Guia. Atividade de busca de parcerias e multiplicadores para novas tiragens. Avaliação sobre publicação de outros materiais informativos.</t>
  </si>
  <si>
    <t>Subtotal - Produto 3.1 (meta ano 4)</t>
  </si>
  <si>
    <t>Produto 3.2. Guia/Manual de Submissão de Projetos à Comissão Interministerial de Mudança Global do Clima elaborado e publicado</t>
  </si>
  <si>
    <t>Ano 2: Painel Implantado com o atendimento de, pelo menos, 80% da necessidade de pareceres da CIMGC</t>
  </si>
  <si>
    <t>Ano 2: Sistema de consulta em funcionamento, com o atendimento de, pelo menos, 80% da necessidade de pareceres jurídicos da CIMGC</t>
  </si>
  <si>
    <t>Ano 3: Sistema de consulta em funcionamento, com o atendimento de, pelo menos, 80% da necessidade de pareceres jurídicos da CIMGC</t>
  </si>
  <si>
    <t>Ano 4: Sistema de consulta em funcionamento, com o atendimento de, pelo menos, 80% da necessidade de pareceres jurídicos da CIMGC</t>
  </si>
  <si>
    <t xml:space="preserve">Ano 1: Definição do termo de referência. Celebração da parceria para elaboração do Guia, envolvendo instituições, como por exemplo, o BNDES, a FGV, a FBDS e/ou outras. </t>
  </si>
  <si>
    <t>Ano 2: Elaboração, lançamento, promoção e distribuição do Guia de Orientação do MDL.</t>
  </si>
  <si>
    <t>Produto 3.5. Fortalecimento da participação brasileira nas negociações nacionais e internacionais relacionadas ao Mecanismo de Desenvolvimento Limpo</t>
  </si>
  <si>
    <t>Produto 3.4. Sistema implantado de gerenciamento de projetos MDL submetidos à Secretaria Executiva da Comissão Interministerial de Mudança Global do Clima</t>
  </si>
  <si>
    <t>Ano 1: Definição do termo de referência para elaboração do sistema e contratação da empresa ou grupo de consultores responsáveis pela execução do sistema. Desenvolvimento do sistema.</t>
  </si>
  <si>
    <t>Ano 2: Sistema em funcionamento com agilidade no processo de gerenciamento de informações da Secretaria Executiva da CIMGC</t>
  </si>
  <si>
    <t>Ano 3: Sistema em funcionamento. Avaliação do sistema e implantação de melhorias, se necessárias.</t>
  </si>
  <si>
    <t>Ano 1: Participação de representantes em, pelo menos, 02 reuniões/eventos internacionais e 05 nacionais sobre o tema.</t>
  </si>
  <si>
    <t>Ano 2: Participação de representantes em, pelo menos, 02 reuniões/eventos internacionais e 05 nacionais sobre o tema.</t>
  </si>
  <si>
    <t>Ano 3: Participação de representantes em, pelo menos, 02 reuniões/eventos internacionais e 05 nacionais sobre o tema.</t>
  </si>
  <si>
    <t>Ano 4: Participação de representantes em, pelo menos, 02 reuniões/eventos internacionais e 05 nacionais sobre o tema.</t>
  </si>
  <si>
    <t>Subtotal - Produto 3.4 (meta ano 4)</t>
  </si>
  <si>
    <t>Subtotal - Produto 3.3 (meta ano 4)</t>
  </si>
  <si>
    <t>Total do Resultado 3 (máximo de US$)</t>
  </si>
  <si>
    <r>
      <t>Resultado 4.</t>
    </r>
    <r>
      <rPr>
        <sz val="10"/>
        <rFont val="Arial"/>
        <family val="2"/>
      </rPr>
      <t xml:space="preserve"> Implementação de um programa de apoio ao credenciamento de instituições brasileiras como Entidades Operacionais Designadas do MDL e ao estabelecimento de painéis técnicos</t>
    </r>
  </si>
  <si>
    <t xml:space="preserve">Ano 1: Identificação de instituições públicas e privadas brasileiras interessadas em se tornar Entidades Operacionais Designadas (EOD) junto ao Conselho Executivo do MDL. Realização de contato/celebração de parceria com representantes do Conselho Executivo do MDL e agendamento dos cursos/seminários. </t>
  </si>
  <si>
    <t>Subtotal - Produto 4.2 (meta ano 4)</t>
  </si>
  <si>
    <t>Produto 4.1. Instituições e Grupos de Trabalho selecionados e capacitados</t>
  </si>
  <si>
    <t>Ano 2: Realização de, pelo menos, um Seminário/Cursos com instituições selecionadas. Grupos de Trabalho capacitados.</t>
  </si>
  <si>
    <t>Ano 3: Realização de, pelo menos, um Seminário/Cursos com instituições selecionadas. Grupos de trabalho capacitados.</t>
  </si>
  <si>
    <t>Ano 4: Realização de, pelo menos, um Seminário/Cursos com instituições selecionadas. Grupos de Trabalho capacitados.</t>
  </si>
  <si>
    <t>Produto 2.1. Arcabouço legal (normas, resolucões, pareceres juridicos) aprimorado e ampliado, proporcionando transparência e previsibilidade das regras relativas ao MDL no Brasil</t>
  </si>
  <si>
    <t xml:space="preserve">ANO 1: </t>
  </si>
  <si>
    <t xml:space="preserve">ANO 2: </t>
  </si>
  <si>
    <t xml:space="preserve">ANO 3: </t>
  </si>
  <si>
    <t xml:space="preserve">ANO 4: </t>
  </si>
  <si>
    <t>1.1.2 Constituir um painel de especialistas a partir das contratações realizadas e divulgar a existência desse Painel aos Membros da Comissão</t>
  </si>
  <si>
    <t>1.1.3 Dar suporte ao pleno e eficiente funcionamento do Painel implantado</t>
  </si>
  <si>
    <t>1.1.2 Dar suporte ao pleno e eficiente funcionamento do Painel implantado</t>
  </si>
  <si>
    <t>1.1.3 Distribuir os projetos aos especialista em conformidade com a controle interno instituído no âmbito da Secretaria Executiva da CIMGC</t>
  </si>
  <si>
    <t>1.1.4 Acompanhar o trabalho de elaboração de pareceres com foco na qualidade e no cumprimento de prazos</t>
  </si>
  <si>
    <t>1.1.4 Criar um controle interno na Secretaria Executiva da Comissão para envio dos projetos, de forma rotativa, aos especialistas selecionados, bem como definir regras que deverão ser seguidas por esses consultores em relação à prazos, confidencialidade, etc.</t>
  </si>
  <si>
    <t>Produto 2.1.  Arcabouço legal (normas, resolucões, pareceres juridicos) aprimorado e ampliado, proporcionando transparência e previsibilidade das regras relativas ao MDL no Brasil</t>
  </si>
  <si>
    <t>2.1.3 Elaborar sugestões de textos, normas e Resoluções em conformidade com as decisões provenientes das reuniões da CIMGC, bem como emitir pareceres sobre questões jurídicas levantadas no âmbito da CIMGC</t>
  </si>
  <si>
    <t>3.1.1 Definir o termo de referência com o escopo do Guia a ser produzido</t>
  </si>
  <si>
    <t>3.1.2 Estabelecer parceria para elaboração do Guia, envolvendo instituições, como por exemplo, o BNDES, FGV, FBDS e/ou outras, dentro do possível</t>
  </si>
  <si>
    <t>3.1.3 Iniciar a preparação do Guia, de forma a apresentar uma primeira minuta do mesmo</t>
  </si>
  <si>
    <t>3.1.1 Elaborar e publicar o Guia de Orientação</t>
  </si>
  <si>
    <t>3.1.2 Promover a divulgação e distribuição do Guia para os principais atores envolvidos no tema</t>
  </si>
  <si>
    <t>3.1.3 Publicar o Guia na página de mudança do clima em português</t>
  </si>
  <si>
    <t>3.1.1 Atualizar tecnicamente o Guia produzido em conformidade com as regras aplicáveis ao MDL, visando o seu aprimoramento</t>
  </si>
  <si>
    <t>3.1.2 Identificar possíveis parcerias para financiamento da publicação de novas tiragens do Guia</t>
  </si>
  <si>
    <t>3.1.3 Avaliar a necessidade de outras publicações sobre o MDL e, em caso positivo, iniciar a elaboração desses materiais, bem como a busca por parcerias para desenvolvimento e publicação desses novos materiais</t>
  </si>
  <si>
    <t>Ano 3: Atualização do Guia, se necessário, e publicação de novos exemplares</t>
  </si>
  <si>
    <t>Ano 1: Definição da estrutura do Guia a ser elaborado e apresentação de uma proposta dessa estrutura. Elaboração, lançamento, promoção e distribuição do Guia de Submissão de Projetos à CIMGC.</t>
  </si>
  <si>
    <t>Ano 2: Atualização do Guia, se necessário, e publicação de novos exemplares</t>
  </si>
  <si>
    <t>Produto 3.2 Guia/Manual de Submissão de Projetos à Comissão Interministerial de Mudança Global do Clima (CIMGC)</t>
  </si>
  <si>
    <t>3.2.1 Elaborar a estrutura do Guia a ser produzido, utilizando como base o Manual existente, de forma a ampliá-lo e aprimorá-lo</t>
  </si>
  <si>
    <t>3.2.2 Preparar Guia atualizado para publicação e disponibilizar na página de mudança do clima</t>
  </si>
  <si>
    <t>3.2.3 Identificar possíveis parcerias para apoio na publicação de novas tiragens do Guia</t>
  </si>
  <si>
    <t>3.2.1 Atualizar o Guia de Submissão conforme novas regras/procedimentos estabelecidos</t>
  </si>
  <si>
    <t>3.2.1 Atualizar o Guia de Submissão conforme novas regras/procedimentos estabelecidos, desde que existam parcerias para financiamento dessa atualização</t>
  </si>
  <si>
    <t>3.2.3 Publicar novas tiragens do Guia, desde que existam parcerias para financiamento dessa publicação</t>
  </si>
  <si>
    <t>Produto 3.5 Fortalecimento da participação brasileira nas negociações nacionais e internacionais relacionadas ao Mecanismo de Desenvolvimento Limpo</t>
  </si>
  <si>
    <t>3.4.1 Definir o termo de referência com a proposta do sistema a ser implantado, conforme necessidades da Secretaria Executiva da CIMGC</t>
  </si>
  <si>
    <t>3.4.2 Desenvolver o sistema de gerenciamento de projetos MDL</t>
  </si>
  <si>
    <t>3.4.3 Realizar treinamento dos técnicos responsáveis pela utilização do sistema</t>
  </si>
  <si>
    <t>3.4.1 Acompanhar a utilização do sistema de gerenciamento de projetos MDL</t>
  </si>
  <si>
    <t>3.4.2 Avaliar a necessidade de implantação de melhorias no sistema</t>
  </si>
  <si>
    <t>3.4.3 Implantar eventuais alterações/melhorias identificadas com a utilização do sistema</t>
  </si>
  <si>
    <t>3.5.2 Promover a participação de representantes do projeto nas reuniões dos Órgãos Subsidiários da Convenção-Quadro das Nações Unidas sobre Mudança do Clima</t>
  </si>
  <si>
    <t>3.5.3 Promover a participação de representantes do projeto em reuniões/seminários/cursos sobre mudança do clima em âmbito nacional e internacional</t>
  </si>
  <si>
    <t>3.5.1 Promover a participação de representantes do projeto nas reuniões das Conferências das Partes (COPs) da Convenção-Quadro das Nações Unidas sobre Mudança do Clima e nas Conferências da Partes na qualidade de Reunião das Partes (COP/MOP) do Protocolo de Quioto</t>
  </si>
  <si>
    <t>Produto 4.1 Instituições e Grupos de Trabalho selecionados e capacitados</t>
  </si>
  <si>
    <t>4.1.1 Identificar instituições que sejam interessadas em se credenciar como Entidades Operacionais Designadas (EODs) junto ao Conselho Executivo do MDL</t>
  </si>
  <si>
    <t>4.1.2 Realizar contatos com instituições e organizar seminários/cursos</t>
  </si>
  <si>
    <t>4.1.3 Celebrar parcerias com membros do Conselho Executivo do MDL e de seu painéis para ministrar cursos/seminários. Agendar realização de cursos e seminários</t>
  </si>
  <si>
    <t>4.1.1 Realizar Seminários/Cursos para as instituições selecionadas e interessadas em se tornarem EODs</t>
  </si>
  <si>
    <t>4.1.2 Apoiar a constituição de Grupos de Trabalho e Painéis</t>
  </si>
  <si>
    <t>4.1.3 Realizar Seminários/Cursos para Grupos de Trabalho que venham a ser formados</t>
  </si>
  <si>
    <t>3.2.2 Preparar e publicar o Guia/Manual de Submissão de Projetos à CIMGC</t>
  </si>
  <si>
    <t>3.2.3 Promover o lançamento e distribuição de novo Guia/Manual de Submissão de Projetos à CIMGC</t>
  </si>
  <si>
    <t>Orçamento</t>
  </si>
  <si>
    <t>SBLN</t>
  </si>
  <si>
    <t>Description</t>
  </si>
  <si>
    <t>Implementing</t>
  </si>
  <si>
    <t>Funding</t>
  </si>
  <si>
    <t>Total</t>
  </si>
  <si>
    <t>015.</t>
  </si>
  <si>
    <t>Monitoring anda Evaluation</t>
  </si>
  <si>
    <t>015.01</t>
  </si>
  <si>
    <t>Duty Travel</t>
  </si>
  <si>
    <t>NEX</t>
  </si>
  <si>
    <t>GOV</t>
  </si>
  <si>
    <t>Net Amount</t>
  </si>
  <si>
    <t>015.99</t>
  </si>
  <si>
    <t>Line Total</t>
  </si>
  <si>
    <t>017.</t>
  </si>
  <si>
    <t>National Consultants</t>
  </si>
  <si>
    <t>017.02</t>
  </si>
  <si>
    <t>National Professionals</t>
  </si>
  <si>
    <t>017.99</t>
  </si>
  <si>
    <t>019.</t>
  </si>
  <si>
    <t>PROJECT PERSONNEL TOTAL</t>
  </si>
  <si>
    <t>020.</t>
  </si>
  <si>
    <t>CONTRACTS</t>
  </si>
  <si>
    <t>021.</t>
  </si>
  <si>
    <t>Contract</t>
  </si>
  <si>
    <t>021.01</t>
  </si>
  <si>
    <t>Subcontracts</t>
  </si>
  <si>
    <t>021.99</t>
  </si>
  <si>
    <t>029.</t>
  </si>
  <si>
    <t>SUBCONTRACTS TOTAL</t>
  </si>
  <si>
    <t>040.</t>
  </si>
  <si>
    <t>EQUIPMENT</t>
  </si>
  <si>
    <t>045.</t>
  </si>
  <si>
    <t>Equipment</t>
  </si>
  <si>
    <t>045.01</t>
  </si>
  <si>
    <t>Expendable Equipment</t>
  </si>
  <si>
    <t>045.02</t>
  </si>
  <si>
    <t>Non Expendable Equipment</t>
  </si>
  <si>
    <t>045.99</t>
  </si>
  <si>
    <t>049.</t>
  </si>
  <si>
    <t>EQUIPMENT TOTAL</t>
  </si>
  <si>
    <t>050.</t>
  </si>
  <si>
    <t>MISCELLANEOUS</t>
  </si>
  <si>
    <t>053.</t>
  </si>
  <si>
    <t>Sundries</t>
  </si>
  <si>
    <t>053.01</t>
  </si>
  <si>
    <t>Miscellaneous</t>
  </si>
  <si>
    <t>053.99</t>
  </si>
  <si>
    <t>059.</t>
  </si>
  <si>
    <t>MISCELLANEOUS TOTAL</t>
  </si>
  <si>
    <t>099.</t>
  </si>
  <si>
    <t>BUDGET TOTAL</t>
  </si>
  <si>
    <t>Ano 1</t>
  </si>
  <si>
    <t>Ano 2</t>
  </si>
  <si>
    <t>Ano 3</t>
  </si>
  <si>
    <t>Ano 4</t>
  </si>
  <si>
    <t>030.</t>
  </si>
  <si>
    <t>TRAINING</t>
  </si>
  <si>
    <t>032.</t>
  </si>
  <si>
    <t>Other Training</t>
  </si>
  <si>
    <t>032.01</t>
  </si>
  <si>
    <t>Training and Workshops</t>
  </si>
  <si>
    <t>032.99</t>
  </si>
  <si>
    <t>039.</t>
  </si>
  <si>
    <t>TRAINING TOTAL</t>
  </si>
  <si>
    <t xml:space="preserve">OBS: O orçamento acima corresponde ao valor total sem os 3% do PNUD. Os 3% do PNUD ainda devem ser subtraídos desse valor, preferencialmente, da linha 17.02. </t>
  </si>
  <si>
    <t>1.1.1 Estruturar processo seletivo amplo nos termos do Decreto 5151/2004 e contratar especialistas</t>
  </si>
  <si>
    <t>2.1.1 Estabelecer grupo técnico de advogados para emitir pareceres quando solicitado pela CIMGC</t>
  </si>
  <si>
    <t>Produto 3.3 Portal de mudança do clima ampliado e reformulado nos componentes MDL e Comissão Interministerial</t>
  </si>
  <si>
    <t>3.3.1 Apurar o total de páginas disponibilizadas no site para os componentes MDL e Comissão Interministerial</t>
  </si>
  <si>
    <t>3.3.2 Ampliar a quantidade de links, diretórios e demais informações nos componentes MDL e Comissão Interministerial</t>
  </si>
  <si>
    <t>3.3.3 Avaliar a forma de disponibilização de informações dos componentes MDL e Comissão Interministerial, propondo e executanto alterações que atendam a demanda de atualização e ampliação desses componentes</t>
  </si>
  <si>
    <t>3.3.3 Propor alterações e melhorias nos componentes MDL e CIMGC. Implantar propostas aprovadas.</t>
  </si>
  <si>
    <t>3.3.1 Preparar projetos MDL, relatórios, decisões e demais documentos para disponibilização nos componentes MDL e Comissão Interministerial do Portal de Mudança do Clima do MCT</t>
  </si>
  <si>
    <t>3.3.3 Propor alterações e melhorias nos componentes MDL e CIMGC. Implantar propostas aprovadas. Apurar a quantidade de informações disponibilizadas ao final do projeto.</t>
  </si>
  <si>
    <t>Ano 1: Estruturação de processo seletivo nos termos do Decreto 5151/2004. Contratação de especialistas.  Painel Implantado com o atendimento de, pelo menos, 80% da necessidade de pareceres da CIMGC.</t>
  </si>
  <si>
    <t>Ano 1: Estabelecimento de um grupo técnico de advogados. Implantação do sistema de consulta. Sistema de consulta implantado e em funcionamento, com o atendimento de, pelo menos, 80% da necessidade de pareceres jurídicos da CIMGC.</t>
  </si>
  <si>
    <t>Produto 3.3. Portal de mudança do clima ampliado e reformulado nos componentes MDL e Comissão Interministerial</t>
  </si>
  <si>
    <t>Ano 1: i) apuração do total de páginas disponibilizadas no site; ii) ampliação da quantidade de links, diretórios e demais informações nos componentes MDL e Comissão Interministerial; iii) avaliação da forma de disponibilização de informações dos componentes MDL e Comissão Interministerial,com a proposição e execução de alterações que atendam a demanda de atualização e ampliação desses componentes</t>
  </si>
  <si>
    <t>Ano 2: i) preparação de projetos MDL, relatórios, decisões e demais documentos para disponibilização nos componentes MDL e Comissão Interministerial do Portal de Mudança do Clima do MCT; ii) ampliação da quantidade de links, diretórios e demais informações nos componentes MDL e Comissão Interministerial</t>
  </si>
  <si>
    <t>Ano 3: i) preparação de projetos MDL, relatórios, decisões e demais documentos para disponibilização nos componentes MDL e Comissão Interministerial do Portal de Mudança do Clima do MCT; ii) ampliação da quantidade de links, diretórios e demais informações nos componentes MDL e Comissão Interministerial</t>
  </si>
  <si>
    <t>Ano 4: i) preparação de projetos MDL, relatórios, decisões e demais documentos para disponibilização nos componentes MDL e Comissão Interministerial do Portal de Mudança do Clima do MCT; ii) ampliação da quantidade de links, diretórios e demais informações nos componentes MDL e Comissão Interministerial</t>
  </si>
  <si>
    <t>Indicadores de Resultados do Projeto (com dados de marco zero, se possível): Resultado 1: Aumento do número de atividades de projeto MDL aprovadas pela Autoridade Nacional Designada (Comissão Interministerial de Mudança Global do Clima) de 102 atividades para 350 atividades de projeto; Resultado 2: Aumento da segurança jurídica dos procedimentos adotados pela Comissão Interministerial de Mudança Global do Clima, de forma a evitar o surgimento ou minimizar a quantidade de eventuais processos judiciais relacionados às ações dessa Comissão; Resultado 3: Aumento das publicações contendo material informativo sobre o MDL e aumento das informações disponibilizadas nos componentes MDL e Comissão Interministerial de Mudança Global do Clima do portal do MCT, de 2600 páginas/objetos para 4000 páginas/objetos; Resultado 4. Credenciamento de pelo menos 01 instituição brasileira cadastrada como Entidade Operacional Designada junto ao Conselho Executivo do MDL. Atualmente, não existem instituições brasileiras cadastradas.</t>
  </si>
  <si>
    <t>Número do Projeto: BRA/07/002</t>
  </si>
  <si>
    <t>N.º do Projeto BRA/07/002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</si>
</sst>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quot;R$ &quot;* #,##0.00_);_(&quot;R$ &quot;* \(#,##0.00\);_(&quot;R$ &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Yes&quot;;&quot;Yes&quot;;&quot;No&quot;"/>
    <numFmt numFmtId="177" formatCode="&quot;True&quot;;&quot;True&quot;;&quot;False&quot;"/>
    <numFmt numFmtId="178" formatCode="&quot;On&quot;;&quot;On&quot;;&quot;Off&quot;"/>
  </numFmts>
  <fonts count="8">
    <font>
      <sz val="10"/>
      <name val="Arial"/>
      <family val="0"/>
    </font>
    <font>
      <b/>
      <sz val="10"/>
      <name val="Arial"/>
      <family val="2"/>
    </font>
    <font>
      <u val="single"/>
      <sz val="10"/>
      <color indexed="12"/>
      <name val="Arial"/>
      <family val="0"/>
    </font>
    <font>
      <u val="single"/>
      <sz val="10"/>
      <color indexed="36"/>
      <name val="Arial"/>
      <family val="0"/>
    </font>
    <font>
      <b/>
      <sz val="11"/>
      <name val="Arial"/>
      <family val="2"/>
    </font>
    <font>
      <sz val="11"/>
      <name val="Arial"/>
      <family val="2"/>
    </font>
    <font>
      <b/>
      <sz val="8"/>
      <name val="Arial"/>
      <family val="2"/>
    </font>
    <font>
      <sz val="8"/>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medium"/>
      <right>
        <color indexed="63"/>
      </right>
      <top>
        <color indexed="63"/>
      </top>
      <bottom style="thin"/>
    </border>
    <border>
      <left style="thin"/>
      <right>
        <color indexed="63"/>
      </right>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double"/>
    </border>
    <border>
      <left style="thin"/>
      <right style="thin"/>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thin"/>
      <right style="thin"/>
      <top>
        <color indexed="63"/>
      </top>
      <bottom style="double"/>
    </border>
    <border>
      <left style="thin"/>
      <right>
        <color indexed="63"/>
      </right>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0" fillId="0" borderId="0" xfId="0" applyFont="1" applyBorder="1" applyAlignment="1">
      <alignment/>
    </xf>
    <xf numFmtId="0" fontId="1" fillId="0" borderId="0" xfId="0" applyFont="1" applyAlignment="1">
      <alignment horizontal="left"/>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Font="1" applyAlignment="1">
      <alignment/>
    </xf>
    <xf numFmtId="0" fontId="0" fillId="0" borderId="0" xfId="0" applyFont="1" applyAlignment="1">
      <alignment horizontal="left"/>
    </xf>
    <xf numFmtId="0" fontId="1" fillId="0" borderId="0" xfId="0" applyFont="1" applyAlignment="1">
      <alignment/>
    </xf>
    <xf numFmtId="0" fontId="0" fillId="0" borderId="0" xfId="0" applyFont="1" applyBorder="1" applyAlignment="1">
      <alignment horizontal="left"/>
    </xf>
    <xf numFmtId="0" fontId="1"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4" fontId="0" fillId="2" borderId="2" xfId="0" applyNumberFormat="1" applyFont="1" applyFill="1" applyBorder="1" applyAlignment="1">
      <alignment horizontal="right" vertical="center"/>
    </xf>
    <xf numFmtId="0" fontId="0" fillId="3" borderId="0" xfId="0" applyFill="1" applyAlignment="1">
      <alignment/>
    </xf>
    <xf numFmtId="0" fontId="5" fillId="4" borderId="6" xfId="0" applyFont="1" applyFill="1" applyBorder="1" applyAlignment="1">
      <alignment/>
    </xf>
    <xf numFmtId="0" fontId="5" fillId="0" borderId="0" xfId="0" applyFont="1" applyBorder="1" applyAlignment="1">
      <alignment/>
    </xf>
    <xf numFmtId="0" fontId="5" fillId="4" borderId="7" xfId="0" applyFont="1" applyFill="1" applyBorder="1" applyAlignment="1">
      <alignment/>
    </xf>
    <xf numFmtId="0" fontId="1" fillId="5" borderId="2" xfId="0" applyFont="1" applyFill="1" applyBorder="1" applyAlignment="1">
      <alignment horizontal="center" vertical="center" wrapText="1"/>
    </xf>
    <xf numFmtId="0" fontId="0" fillId="0" borderId="0" xfId="0" applyFont="1" applyFill="1" applyBorder="1" applyAlignment="1">
      <alignment/>
    </xf>
    <xf numFmtId="0" fontId="6" fillId="0" borderId="2" xfId="0" applyFont="1" applyBorder="1" applyAlignment="1">
      <alignment horizontal="left" vertical="center" wrapText="1"/>
    </xf>
    <xf numFmtId="0" fontId="0" fillId="0" borderId="0" xfId="0" applyFill="1" applyAlignment="1">
      <alignment/>
    </xf>
    <xf numFmtId="0" fontId="1" fillId="0" borderId="0" xfId="0" applyFont="1" applyBorder="1" applyAlignment="1">
      <alignment horizontal="left"/>
    </xf>
    <xf numFmtId="0" fontId="5" fillId="0" borderId="0" xfId="0" applyFont="1" applyAlignment="1">
      <alignment/>
    </xf>
    <xf numFmtId="0" fontId="1" fillId="0" borderId="8" xfId="0" applyFont="1" applyFill="1" applyBorder="1" applyAlignment="1">
      <alignment horizontal="right" vertical="center" wrapText="1"/>
    </xf>
    <xf numFmtId="0" fontId="0" fillId="0" borderId="9" xfId="0" applyFont="1" applyBorder="1" applyAlignment="1">
      <alignment/>
    </xf>
    <xf numFmtId="0" fontId="6" fillId="0" borderId="2" xfId="0" applyFont="1" applyFill="1" applyBorder="1" applyAlignment="1">
      <alignment horizont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wrapText="1"/>
    </xf>
    <xf numFmtId="0" fontId="7" fillId="0" borderId="0" xfId="0" applyFont="1" applyAlignment="1">
      <alignment/>
    </xf>
    <xf numFmtId="0" fontId="0" fillId="5" borderId="0" xfId="0" applyFont="1" applyFill="1" applyBorder="1" applyAlignment="1">
      <alignment/>
    </xf>
    <xf numFmtId="0" fontId="6" fillId="6" borderId="12" xfId="0" applyFont="1" applyFill="1" applyBorder="1" applyAlignment="1">
      <alignment horizontal="right" vertical="center" wrapText="1"/>
    </xf>
    <xf numFmtId="4" fontId="0" fillId="0" borderId="10" xfId="0" applyNumberFormat="1" applyFont="1" applyBorder="1" applyAlignment="1">
      <alignment horizontal="center" vertical="center" wrapText="1"/>
    </xf>
    <xf numFmtId="0" fontId="0" fillId="0" borderId="13" xfId="0" applyFont="1" applyBorder="1" applyAlignment="1">
      <alignment horizontal="center" vertical="center" wrapText="1"/>
    </xf>
    <xf numFmtId="9" fontId="1" fillId="3" borderId="2" xfId="0" applyNumberFormat="1" applyFont="1" applyFill="1" applyBorder="1" applyAlignment="1">
      <alignment/>
    </xf>
    <xf numFmtId="0" fontId="0" fillId="4" borderId="12" xfId="0" applyFont="1" applyFill="1" applyBorder="1" applyAlignment="1">
      <alignment/>
    </xf>
    <xf numFmtId="0" fontId="1" fillId="4" borderId="8"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1" fillId="4" borderId="8" xfId="0" applyFont="1" applyFill="1" applyBorder="1" applyAlignment="1">
      <alignment horizontal="center" vertical="center" wrapText="1"/>
    </xf>
    <xf numFmtId="0" fontId="0" fillId="4" borderId="8" xfId="0" applyFont="1" applyFill="1" applyBorder="1" applyAlignment="1">
      <alignment/>
    </xf>
    <xf numFmtId="0" fontId="0" fillId="4" borderId="14" xfId="0" applyFont="1" applyFill="1" applyBorder="1" applyAlignment="1">
      <alignment/>
    </xf>
    <xf numFmtId="0" fontId="1" fillId="4" borderId="4"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6" fillId="4" borderId="0" xfId="0" applyFont="1" applyFill="1" applyBorder="1" applyAlignment="1">
      <alignment horizontal="center" wrapText="1"/>
    </xf>
    <xf numFmtId="0" fontId="1" fillId="4" borderId="0" xfId="0" applyFont="1" applyFill="1" applyBorder="1" applyAlignment="1">
      <alignment horizontal="center" vertical="center" wrapText="1"/>
    </xf>
    <xf numFmtId="0" fontId="0" fillId="4" borderId="0" xfId="0" applyFont="1" applyFill="1" applyBorder="1" applyAlignment="1">
      <alignment/>
    </xf>
    <xf numFmtId="0" fontId="1" fillId="4" borderId="15" xfId="0" applyFont="1" applyFill="1" applyBorder="1" applyAlignment="1">
      <alignment horizontal="center" vertical="center" wrapText="1"/>
    </xf>
    <xf numFmtId="0" fontId="0" fillId="4" borderId="4" xfId="0" applyFont="1" applyFill="1" applyBorder="1" applyAlignment="1">
      <alignment/>
    </xf>
    <xf numFmtId="0" fontId="1" fillId="4" borderId="0" xfId="0" applyFont="1" applyFill="1" applyBorder="1" applyAlignment="1">
      <alignment horizontal="right" vertical="center" wrapText="1"/>
    </xf>
    <xf numFmtId="0" fontId="6" fillId="4" borderId="0" xfId="0" applyFont="1" applyFill="1" applyBorder="1" applyAlignment="1">
      <alignment horizontal="right" vertical="center" wrapText="1"/>
    </xf>
    <xf numFmtId="0" fontId="0" fillId="4" borderId="15" xfId="0" applyFont="1" applyFill="1" applyBorder="1" applyAlignment="1">
      <alignment/>
    </xf>
    <xf numFmtId="0" fontId="0" fillId="4" borderId="16" xfId="0" applyFont="1" applyFill="1" applyBorder="1" applyAlignment="1">
      <alignment/>
    </xf>
    <xf numFmtId="0" fontId="1" fillId="4" borderId="1"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1" fillId="4" borderId="1" xfId="0" applyFont="1" applyFill="1" applyBorder="1" applyAlignment="1">
      <alignment horizontal="center" vertical="center" wrapText="1"/>
    </xf>
    <xf numFmtId="0" fontId="0" fillId="4" borderId="1" xfId="0" applyFont="1" applyFill="1" applyBorder="1" applyAlignment="1">
      <alignment/>
    </xf>
    <xf numFmtId="0" fontId="0" fillId="4" borderId="17" xfId="0" applyFont="1" applyFill="1" applyBorder="1" applyAlignment="1">
      <alignment/>
    </xf>
    <xf numFmtId="1" fontId="1" fillId="0" borderId="2" xfId="0" applyNumberFormat="1" applyFont="1" applyBorder="1" applyAlignment="1">
      <alignment horizontal="center" vertical="center" wrapText="1"/>
    </xf>
    <xf numFmtId="1" fontId="0" fillId="0" borderId="0" xfId="0" applyNumberFormat="1" applyFont="1" applyAlignment="1">
      <alignment/>
    </xf>
    <xf numFmtId="1" fontId="0" fillId="0" borderId="0" xfId="0" applyNumberFormat="1" applyFont="1" applyBorder="1" applyAlignment="1">
      <alignment/>
    </xf>
    <xf numFmtId="1" fontId="0" fillId="0" borderId="18" xfId="0" applyNumberFormat="1" applyFont="1" applyBorder="1" applyAlignment="1">
      <alignment/>
    </xf>
    <xf numFmtId="1" fontId="0" fillId="0" borderId="2" xfId="0" applyNumberFormat="1" applyFont="1" applyBorder="1" applyAlignment="1">
      <alignment/>
    </xf>
    <xf numFmtId="1" fontId="0" fillId="0" borderId="19" xfId="0" applyNumberFormat="1" applyFont="1" applyBorder="1" applyAlignment="1">
      <alignment/>
    </xf>
    <xf numFmtId="1" fontId="1" fillId="0" borderId="3" xfId="0" applyNumberFormat="1" applyFont="1" applyFill="1" applyBorder="1" applyAlignment="1">
      <alignment horizontal="center" vertical="center" wrapText="1"/>
    </xf>
    <xf numFmtId="1" fontId="1" fillId="0" borderId="3" xfId="0" applyNumberFormat="1" applyFont="1" applyBorder="1" applyAlignment="1">
      <alignment vertical="center"/>
    </xf>
    <xf numFmtId="3" fontId="1" fillId="7" borderId="18" xfId="0" applyNumberFormat="1" applyFont="1" applyFill="1" applyBorder="1" applyAlignment="1">
      <alignment/>
    </xf>
    <xf numFmtId="0" fontId="1" fillId="0" borderId="0" xfId="0" applyFont="1" applyBorder="1" applyAlignment="1">
      <alignment horizontal="right"/>
    </xf>
    <xf numFmtId="3" fontId="0" fillId="0" borderId="2" xfId="0" applyNumberFormat="1" applyFont="1" applyBorder="1" applyAlignment="1">
      <alignment horizontal="center" vertical="center"/>
    </xf>
    <xf numFmtId="3" fontId="0" fillId="2" borderId="2" xfId="0" applyNumberFormat="1" applyFont="1" applyFill="1" applyBorder="1" applyAlignment="1">
      <alignment horizontal="right" vertical="center"/>
    </xf>
    <xf numFmtId="3" fontId="0" fillId="2" borderId="3" xfId="0" applyNumberFormat="1" applyFont="1" applyFill="1" applyBorder="1" applyAlignment="1">
      <alignment horizontal="right" vertical="center"/>
    </xf>
    <xf numFmtId="3" fontId="0" fillId="0" borderId="10" xfId="0" applyNumberFormat="1" applyFont="1" applyBorder="1" applyAlignment="1">
      <alignment horizontal="center" vertical="center"/>
    </xf>
    <xf numFmtId="3" fontId="0" fillId="2" borderId="20" xfId="0" applyNumberFormat="1" applyFont="1" applyFill="1" applyBorder="1" applyAlignment="1">
      <alignment horizontal="right" vertical="center"/>
    </xf>
    <xf numFmtId="3" fontId="1" fillId="7" borderId="21" xfId="0" applyNumberFormat="1" applyFont="1" applyFill="1" applyBorder="1" applyAlignment="1">
      <alignment horizontal="right" vertical="center"/>
    </xf>
    <xf numFmtId="3" fontId="1" fillId="6" borderId="2" xfId="0" applyNumberFormat="1" applyFont="1" applyFill="1" applyBorder="1" applyAlignment="1">
      <alignment/>
    </xf>
    <xf numFmtId="1" fontId="0" fillId="2" borderId="2" xfId="0" applyNumberFormat="1" applyFont="1" applyFill="1" applyBorder="1" applyAlignment="1">
      <alignment horizontal="right" vertical="center"/>
    </xf>
    <xf numFmtId="3" fontId="0" fillId="2" borderId="5" xfId="0" applyNumberFormat="1" applyFont="1" applyFill="1" applyBorder="1" applyAlignment="1">
      <alignment horizontal="right" vertical="center"/>
    </xf>
    <xf numFmtId="3" fontId="0" fillId="0" borderId="2" xfId="0" applyNumberFormat="1" applyFont="1" applyBorder="1" applyAlignment="1">
      <alignment horizontal="center" vertical="center" wrapText="1"/>
    </xf>
    <xf numFmtId="1" fontId="1" fillId="7" borderId="18" xfId="0" applyNumberFormat="1" applyFont="1" applyFill="1" applyBorder="1" applyAlignment="1">
      <alignment/>
    </xf>
    <xf numFmtId="0" fontId="1" fillId="0" borderId="22" xfId="0" applyFont="1" applyBorder="1" applyAlignment="1">
      <alignment horizontal="center"/>
    </xf>
    <xf numFmtId="0" fontId="1" fillId="0" borderId="0" xfId="0" applyFont="1" applyAlignment="1">
      <alignment horizontal="center"/>
    </xf>
    <xf numFmtId="0" fontId="0" fillId="0" borderId="23" xfId="0" applyBorder="1" applyAlignment="1">
      <alignment/>
    </xf>
    <xf numFmtId="0" fontId="0" fillId="0" borderId="1" xfId="0" applyBorder="1" applyAlignment="1">
      <alignment/>
    </xf>
    <xf numFmtId="1" fontId="0" fillId="0" borderId="0" xfId="0" applyNumberFormat="1" applyAlignment="1">
      <alignment/>
    </xf>
    <xf numFmtId="3" fontId="0" fillId="0" borderId="0" xfId="0" applyNumberFormat="1" applyAlignment="1">
      <alignment/>
    </xf>
    <xf numFmtId="3" fontId="0" fillId="0" borderId="1" xfId="0" applyNumberFormat="1" applyBorder="1" applyAlignment="1">
      <alignment/>
    </xf>
    <xf numFmtId="1" fontId="1" fillId="0" borderId="3" xfId="0" applyNumberFormat="1" applyFont="1" applyBorder="1" applyAlignment="1">
      <alignment horizontal="center" vertical="center"/>
    </xf>
    <xf numFmtId="0" fontId="1" fillId="3" borderId="24" xfId="0" applyFont="1" applyFill="1" applyBorder="1" applyAlignment="1">
      <alignment horizontal="right" vertical="center"/>
    </xf>
    <xf numFmtId="0" fontId="1" fillId="7" borderId="25" xfId="0" applyFont="1" applyFill="1" applyBorder="1" applyAlignment="1">
      <alignment horizontal="right" vertical="center"/>
    </xf>
    <xf numFmtId="0" fontId="1" fillId="7" borderId="26" xfId="0" applyFont="1" applyFill="1" applyBorder="1" applyAlignment="1">
      <alignment horizontal="right" vertical="center"/>
    </xf>
    <xf numFmtId="0" fontId="1" fillId="7" borderId="27" xfId="0" applyFont="1" applyFill="1" applyBorder="1" applyAlignment="1">
      <alignment horizontal="right" vertical="center"/>
    </xf>
    <xf numFmtId="0" fontId="1" fillId="3" borderId="28" xfId="0" applyFont="1" applyFill="1" applyBorder="1" applyAlignment="1">
      <alignment horizontal="right" vertical="center"/>
    </xf>
    <xf numFmtId="3" fontId="0" fillId="0" borderId="2"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1" fillId="5" borderId="2"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5"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3" xfId="0" applyFont="1" applyBorder="1" applyAlignment="1">
      <alignment horizontal="center" vertical="top" wrapText="1"/>
    </xf>
    <xf numFmtId="0" fontId="1" fillId="0" borderId="5" xfId="0" applyFont="1" applyBorder="1" applyAlignment="1">
      <alignment horizontal="center" vertical="top" wrapText="1"/>
    </xf>
    <xf numFmtId="0" fontId="1" fillId="0" borderId="10" xfId="0" applyFont="1" applyBorder="1" applyAlignment="1">
      <alignment horizontal="center" vertical="top" wrapText="1"/>
    </xf>
    <xf numFmtId="0" fontId="1" fillId="0" borderId="21" xfId="0" applyFont="1" applyBorder="1" applyAlignment="1">
      <alignment horizontal="center" vertical="top" wrapText="1"/>
    </xf>
    <xf numFmtId="0" fontId="1" fillId="0" borderId="29" xfId="0" applyFont="1" applyBorder="1" applyAlignment="1">
      <alignment horizontal="center" vertical="top"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0" fillId="0" borderId="5" xfId="0" applyBorder="1" applyAlignment="1">
      <alignment horizontal="center" vertical="top" wrapText="1"/>
    </xf>
    <xf numFmtId="0" fontId="0" fillId="0" borderId="10" xfId="0" applyBorder="1" applyAlignment="1">
      <alignment horizontal="center" vertical="top" wrapText="1"/>
    </xf>
    <xf numFmtId="0" fontId="0" fillId="0" borderId="5" xfId="0" applyFont="1" applyBorder="1" applyAlignment="1">
      <alignment/>
    </xf>
    <xf numFmtId="0" fontId="0" fillId="0" borderId="10" xfId="0" applyFont="1" applyBorder="1" applyAlignment="1">
      <alignment/>
    </xf>
    <xf numFmtId="0" fontId="1" fillId="3" borderId="30" xfId="0" applyFont="1" applyFill="1" applyBorder="1" applyAlignment="1">
      <alignment horizontal="right" vertical="center"/>
    </xf>
    <xf numFmtId="0" fontId="1" fillId="6" borderId="31" xfId="0" applyFont="1" applyFill="1" applyBorder="1" applyAlignment="1">
      <alignment horizontal="right" vertical="center"/>
    </xf>
    <xf numFmtId="0" fontId="1" fillId="6" borderId="32" xfId="0" applyFont="1" applyFill="1" applyBorder="1" applyAlignment="1">
      <alignment horizontal="right" vertical="center"/>
    </xf>
    <xf numFmtId="0" fontId="1" fillId="6" borderId="33" xfId="0" applyFont="1" applyFill="1" applyBorder="1" applyAlignment="1">
      <alignment horizontal="right" vertical="center"/>
    </xf>
    <xf numFmtId="4" fontId="0" fillId="0" borderId="3" xfId="0" applyNumberFormat="1" applyFont="1" applyBorder="1" applyAlignment="1">
      <alignment horizontal="center" vertical="center" wrapText="1"/>
    </xf>
    <xf numFmtId="4" fontId="0" fillId="0" borderId="5"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1" fillId="7" borderId="34" xfId="0" applyFont="1" applyFill="1" applyBorder="1" applyAlignment="1">
      <alignment horizontal="right" vertical="center"/>
    </xf>
    <xf numFmtId="0" fontId="1" fillId="7" borderId="35" xfId="0" applyFont="1" applyFill="1" applyBorder="1" applyAlignment="1">
      <alignment horizontal="right" vertical="center"/>
    </xf>
    <xf numFmtId="0" fontId="1" fillId="7" borderId="36" xfId="0" applyFont="1" applyFill="1" applyBorder="1" applyAlignment="1">
      <alignment horizontal="right" vertical="center"/>
    </xf>
    <xf numFmtId="3" fontId="0" fillId="0" borderId="3" xfId="0" applyNumberFormat="1" applyFont="1" applyBorder="1" applyAlignment="1">
      <alignment horizontal="center" vertical="center"/>
    </xf>
    <xf numFmtId="0" fontId="1" fillId="5" borderId="3" xfId="0" applyFont="1" applyFill="1" applyBorder="1" applyAlignment="1">
      <alignment horizontal="center" vertical="center" wrapText="1"/>
    </xf>
    <xf numFmtId="0" fontId="1" fillId="5" borderId="29" xfId="0" applyFont="1" applyFill="1" applyBorder="1" applyAlignment="1">
      <alignment horizontal="center" vertical="center" wrapText="1"/>
    </xf>
    <xf numFmtId="1" fontId="0" fillId="0" borderId="3"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4" fillId="0" borderId="19" xfId="0" applyFont="1" applyBorder="1" applyAlignment="1">
      <alignment vertical="top" wrapText="1"/>
    </xf>
    <xf numFmtId="0" fontId="4" fillId="0" borderId="9" xfId="0" applyFont="1" applyBorder="1" applyAlignment="1">
      <alignment vertical="top" wrapText="1"/>
    </xf>
    <xf numFmtId="0" fontId="4" fillId="0" borderId="18" xfId="0" applyFont="1" applyBorder="1" applyAlignment="1">
      <alignment vertical="top" wrapText="1"/>
    </xf>
    <xf numFmtId="0" fontId="1" fillId="5" borderId="10" xfId="0" applyFont="1" applyFill="1" applyBorder="1" applyAlignment="1">
      <alignment horizontal="center" vertical="center" wrapText="1"/>
    </xf>
    <xf numFmtId="0" fontId="4" fillId="4" borderId="37" xfId="0" applyFont="1" applyFill="1" applyBorder="1" applyAlignment="1">
      <alignment horizontal="center"/>
    </xf>
    <xf numFmtId="0" fontId="4" fillId="4" borderId="22" xfId="0" applyFont="1" applyFill="1" applyBorder="1" applyAlignment="1">
      <alignment horizontal="center"/>
    </xf>
    <xf numFmtId="0" fontId="5" fillId="4" borderId="38" xfId="0" applyFont="1" applyFill="1" applyBorder="1" applyAlignment="1">
      <alignment horizontal="center"/>
    </xf>
    <xf numFmtId="0" fontId="4" fillId="4" borderId="23" xfId="0" applyFont="1" applyFill="1" applyBorder="1" applyAlignment="1">
      <alignment horizontal="center"/>
    </xf>
    <xf numFmtId="0" fontId="4" fillId="0" borderId="19" xfId="0" applyFont="1" applyBorder="1" applyAlignment="1">
      <alignment horizontal="left"/>
    </xf>
    <xf numFmtId="0" fontId="4" fillId="0" borderId="9" xfId="0" applyFont="1" applyBorder="1" applyAlignment="1">
      <alignment horizontal="left"/>
    </xf>
    <xf numFmtId="0" fontId="4" fillId="0" borderId="18" xfId="0" applyFont="1" applyBorder="1" applyAlignment="1">
      <alignment horizontal="left"/>
    </xf>
    <xf numFmtId="3" fontId="0" fillId="0" borderId="3"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4" fillId="4" borderId="19" xfId="0" applyFont="1" applyFill="1" applyBorder="1" applyAlignment="1">
      <alignment horizontal="center"/>
    </xf>
    <xf numFmtId="0" fontId="4" fillId="4" borderId="9" xfId="0" applyFont="1" applyFill="1" applyBorder="1" applyAlignment="1">
      <alignment horizontal="center"/>
    </xf>
    <xf numFmtId="0" fontId="4" fillId="4" borderId="18" xfId="0" applyFont="1" applyFill="1" applyBorder="1" applyAlignment="1">
      <alignment horizontal="center"/>
    </xf>
    <xf numFmtId="0" fontId="4" fillId="0" borderId="19" xfId="0" applyFont="1" applyBorder="1" applyAlignment="1">
      <alignment horizontal="center"/>
    </xf>
    <xf numFmtId="0" fontId="4" fillId="0" borderId="9" xfId="0" applyFont="1" applyBorder="1" applyAlignment="1">
      <alignment horizontal="center"/>
    </xf>
    <xf numFmtId="0" fontId="4" fillId="0" borderId="18" xfId="0" applyFont="1" applyBorder="1" applyAlignment="1">
      <alignment horizontal="center"/>
    </xf>
    <xf numFmtId="0" fontId="1" fillId="0" borderId="0" xfId="0" applyFont="1" applyBorder="1" applyAlignment="1">
      <alignment horizontal="left"/>
    </xf>
    <xf numFmtId="0" fontId="1" fillId="5" borderId="14"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5" fillId="0" borderId="0" xfId="0" applyFont="1" applyAlignment="1">
      <alignment horizontal="left"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2" xfId="0" applyFont="1" applyBorder="1" applyAlignment="1">
      <alignment horizontal="left"/>
    </xf>
    <xf numFmtId="0" fontId="6" fillId="5" borderId="19" xfId="0" applyFont="1" applyFill="1" applyBorder="1" applyAlignment="1">
      <alignment horizontal="center" vertical="top" wrapText="1"/>
    </xf>
    <xf numFmtId="0" fontId="6" fillId="5" borderId="9" xfId="0" applyFont="1" applyFill="1" applyBorder="1" applyAlignment="1">
      <alignment horizontal="center" vertical="top" wrapText="1"/>
    </xf>
    <xf numFmtId="0" fontId="6" fillId="5" borderId="18" xfId="0" applyFont="1" applyFill="1" applyBorder="1" applyAlignment="1">
      <alignment horizontal="center" vertical="top" wrapText="1"/>
    </xf>
    <xf numFmtId="0" fontId="1" fillId="7" borderId="19" xfId="0" applyFont="1" applyFill="1" applyBorder="1" applyAlignment="1">
      <alignment horizontal="right" vertical="center" wrapText="1"/>
    </xf>
    <xf numFmtId="0" fontId="1" fillId="7" borderId="9" xfId="0" applyFont="1" applyFill="1" applyBorder="1" applyAlignment="1">
      <alignment horizontal="right" vertical="center" wrapText="1"/>
    </xf>
    <xf numFmtId="1" fontId="1" fillId="0" borderId="3" xfId="0" applyNumberFormat="1" applyFont="1" applyBorder="1" applyAlignment="1">
      <alignment horizontal="left" vertical="center" wrapText="1"/>
    </xf>
    <xf numFmtId="1" fontId="1" fillId="0" borderId="5" xfId="0" applyNumberFormat="1" applyFont="1" applyBorder="1" applyAlignment="1">
      <alignment horizontal="left" vertical="center" wrapText="1"/>
    </xf>
    <xf numFmtId="1" fontId="1" fillId="0" borderId="10"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0</xdr:col>
      <xdr:colOff>590550</xdr:colOff>
      <xdr:row>7</xdr:row>
      <xdr:rowOff>57150</xdr:rowOff>
    </xdr:to>
    <xdr:pic>
      <xdr:nvPicPr>
        <xdr:cNvPr id="1" name="Picture 1"/>
        <xdr:cNvPicPr preferRelativeResize="1">
          <a:picLocks noChangeAspect="1"/>
        </xdr:cNvPicPr>
      </xdr:nvPicPr>
      <xdr:blipFill>
        <a:blip r:embed="rId1"/>
        <a:stretch>
          <a:fillRect/>
        </a:stretch>
      </xdr:blipFill>
      <xdr:spPr>
        <a:xfrm>
          <a:off x="38100" y="47625"/>
          <a:ext cx="55245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9525</xdr:rowOff>
    </xdr:from>
    <xdr:to>
      <xdr:col>0</xdr:col>
      <xdr:colOff>1276350</xdr:colOff>
      <xdr:row>6</xdr:row>
      <xdr:rowOff>219075</xdr:rowOff>
    </xdr:to>
    <xdr:pic>
      <xdr:nvPicPr>
        <xdr:cNvPr id="1" name="Picture 1"/>
        <xdr:cNvPicPr preferRelativeResize="1">
          <a:picLocks noChangeAspect="1"/>
        </xdr:cNvPicPr>
      </xdr:nvPicPr>
      <xdr:blipFill>
        <a:blip r:embed="rId1"/>
        <a:stretch>
          <a:fillRect/>
        </a:stretch>
      </xdr:blipFill>
      <xdr:spPr>
        <a:xfrm>
          <a:off x="561975" y="9525"/>
          <a:ext cx="714375" cy="1457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0</xdr:col>
      <xdr:colOff>1066800</xdr:colOff>
      <xdr:row>10</xdr:row>
      <xdr:rowOff>66675</xdr:rowOff>
    </xdr:to>
    <xdr:pic>
      <xdr:nvPicPr>
        <xdr:cNvPr id="1" name="Picture 1"/>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0</xdr:col>
      <xdr:colOff>1066800</xdr:colOff>
      <xdr:row>10</xdr:row>
      <xdr:rowOff>66675</xdr:rowOff>
    </xdr:to>
    <xdr:pic>
      <xdr:nvPicPr>
        <xdr:cNvPr id="1" name="Picture 1"/>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0</xdr:col>
      <xdr:colOff>1066800</xdr:colOff>
      <xdr:row>10</xdr:row>
      <xdr:rowOff>66675</xdr:rowOff>
    </xdr:to>
    <xdr:pic>
      <xdr:nvPicPr>
        <xdr:cNvPr id="1" name="Picture 1"/>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twoCellAnchor editAs="oneCell">
    <xdr:from>
      <xdr:col>0</xdr:col>
      <xdr:colOff>219075</xdr:colOff>
      <xdr:row>0</xdr:row>
      <xdr:rowOff>66675</xdr:rowOff>
    </xdr:from>
    <xdr:to>
      <xdr:col>0</xdr:col>
      <xdr:colOff>1066800</xdr:colOff>
      <xdr:row>10</xdr:row>
      <xdr:rowOff>66675</xdr:rowOff>
    </xdr:to>
    <xdr:pic>
      <xdr:nvPicPr>
        <xdr:cNvPr id="2" name="Picture 2"/>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0</xdr:col>
      <xdr:colOff>1066800</xdr:colOff>
      <xdr:row>10</xdr:row>
      <xdr:rowOff>66675</xdr:rowOff>
    </xdr:to>
    <xdr:pic>
      <xdr:nvPicPr>
        <xdr:cNvPr id="1" name="Picture 1"/>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twoCellAnchor editAs="oneCell">
    <xdr:from>
      <xdr:col>0</xdr:col>
      <xdr:colOff>219075</xdr:colOff>
      <xdr:row>0</xdr:row>
      <xdr:rowOff>66675</xdr:rowOff>
    </xdr:from>
    <xdr:to>
      <xdr:col>0</xdr:col>
      <xdr:colOff>1066800</xdr:colOff>
      <xdr:row>10</xdr:row>
      <xdr:rowOff>66675</xdr:rowOff>
    </xdr:to>
    <xdr:pic>
      <xdr:nvPicPr>
        <xdr:cNvPr id="2" name="Picture 2"/>
        <xdr:cNvPicPr preferRelativeResize="1">
          <a:picLocks noChangeAspect="1"/>
        </xdr:cNvPicPr>
      </xdr:nvPicPr>
      <xdr:blipFill>
        <a:blip r:embed="rId1"/>
        <a:stretch>
          <a:fillRect/>
        </a:stretch>
      </xdr:blipFill>
      <xdr:spPr>
        <a:xfrm>
          <a:off x="219075" y="66675"/>
          <a:ext cx="847725"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89"/>
  <sheetViews>
    <sheetView view="pageBreakPreview" zoomScale="60" zoomScaleNormal="85" workbookViewId="0" topLeftCell="A1">
      <selection activeCell="B29" sqref="B29"/>
    </sheetView>
  </sheetViews>
  <sheetFormatPr defaultColWidth="9.140625" defaultRowHeight="12.75"/>
  <cols>
    <col min="2" max="2" width="48.00390625" style="0" customWidth="1"/>
    <col min="3" max="3" width="14.140625" style="0" customWidth="1"/>
    <col min="4" max="4" width="11.57421875" style="0" customWidth="1"/>
    <col min="5" max="5" width="11.140625" style="0" customWidth="1"/>
    <col min="10" max="10" width="9.57421875" style="0" customWidth="1"/>
  </cols>
  <sheetData>
    <row r="2" ht="12.75">
      <c r="B2" s="7" t="s">
        <v>191</v>
      </c>
    </row>
    <row r="3" ht="12.75">
      <c r="B3" s="7" t="s">
        <v>276</v>
      </c>
    </row>
    <row r="4" ht="12.75">
      <c r="B4" s="7" t="s">
        <v>83</v>
      </c>
    </row>
    <row r="8" ht="13.5" thickBot="1"/>
    <row r="9" spans="1:10" s="79" customFormat="1" ht="12.75">
      <c r="A9" s="78" t="s">
        <v>192</v>
      </c>
      <c r="B9" s="78" t="s">
        <v>193</v>
      </c>
      <c r="C9" s="78" t="s">
        <v>194</v>
      </c>
      <c r="D9" s="78" t="s">
        <v>195</v>
      </c>
      <c r="E9" s="78"/>
      <c r="F9" s="78" t="s">
        <v>196</v>
      </c>
      <c r="G9" s="78" t="s">
        <v>244</v>
      </c>
      <c r="H9" s="78" t="s">
        <v>245</v>
      </c>
      <c r="I9" s="78" t="s">
        <v>246</v>
      </c>
      <c r="J9" s="78" t="s">
        <v>247</v>
      </c>
    </row>
    <row r="10" spans="1:10" ht="13.5" thickBot="1">
      <c r="A10" s="80"/>
      <c r="B10" s="80"/>
      <c r="C10" s="80"/>
      <c r="D10" s="80"/>
      <c r="E10" s="80"/>
      <c r="F10" s="80"/>
      <c r="G10" s="80"/>
      <c r="H10" s="80"/>
      <c r="I10" s="80"/>
      <c r="J10" s="80"/>
    </row>
    <row r="12" spans="1:2" s="7" customFormat="1" ht="12.75">
      <c r="A12" s="7" t="s">
        <v>197</v>
      </c>
      <c r="B12" s="7" t="s">
        <v>198</v>
      </c>
    </row>
    <row r="13" spans="1:10" ht="12.75">
      <c r="A13" t="s">
        <v>199</v>
      </c>
      <c r="B13" t="s">
        <v>200</v>
      </c>
      <c r="C13" t="s">
        <v>201</v>
      </c>
      <c r="D13" t="s">
        <v>202</v>
      </c>
      <c r="E13" t="s">
        <v>203</v>
      </c>
      <c r="F13" s="83">
        <f>SUM(G13:J13)</f>
        <v>152135.48837209304</v>
      </c>
      <c r="G13" s="83">
        <f>'Plano de Trabalho-ANO 1'!K15+'Plano de Trabalho-ANO 1'!K33+'Plano de Trabalho-ANO 1'!K45+'Plano de Trabalho-ANO 1'!K57+'Plano de Trabalho-ANO 1'!K69+'Plano de Trabalho-ANO 1'!K81+'Plano de Trabalho-ANO 1'!K93+'Plano de Trabalho-ANO 1'!K105</f>
        <v>41520.74418604652</v>
      </c>
      <c r="H13" s="83">
        <f>'Plano de Trabalho-ANO 2'!K15+'Plano de Trabalho-ANO 2'!K45+'Plano de Trabalho-ANO 2'!K69+'Plano de Trabalho-ANO 2'!K93</f>
        <v>36869.58139534884</v>
      </c>
      <c r="I13" s="83">
        <f>'Plano de Trabalho-ANO 3'!K15+'Plano de Trabalho-ANO 3'!K45+'Plano de Trabalho-ANO 3'!K57+'Plano de Trabalho-ANO 3'!K69+'Plano de Trabalho-ANO 3'!K81+'Plano de Trabalho-ANO 3'!K93+'Plano de Trabalho-ANO 3'!K105</f>
        <v>36872.58139534884</v>
      </c>
      <c r="J13" s="83">
        <f>'Plano de Trabalho-ANO 4'!K15+'Plano de Trabalho-ANO 4'!K33+'Plano de Trabalho-ANO 4'!K45+'Plano de Trabalho-ANO 4'!K57+'Plano de Trabalho-ANO 4'!K69+'Plano de Trabalho-ANO 4'!K81+'Plano de Trabalho-ANO 4'!K93+'Plano de Trabalho-ANO 4'!K105</f>
        <v>36872.58139534884</v>
      </c>
    </row>
    <row r="14" spans="5:10" ht="12.75">
      <c r="E14" t="s">
        <v>196</v>
      </c>
      <c r="F14" s="83">
        <f>SUM(F13)</f>
        <v>152135.48837209304</v>
      </c>
      <c r="G14" s="83">
        <f>SUM(G13)</f>
        <v>41520.74418604652</v>
      </c>
      <c r="H14" s="83">
        <f>SUM(H13)</f>
        <v>36869.58139534884</v>
      </c>
      <c r="I14" s="83">
        <f>SUM(I13)</f>
        <v>36872.58139534884</v>
      </c>
      <c r="J14" s="83">
        <f>SUM(J13)</f>
        <v>36872.58139534884</v>
      </c>
    </row>
    <row r="15" spans="1:10" ht="12.75">
      <c r="A15" s="7" t="s">
        <v>204</v>
      </c>
      <c r="B15" s="7" t="s">
        <v>205</v>
      </c>
      <c r="E15" t="s">
        <v>203</v>
      </c>
      <c r="F15" s="83">
        <f>SUM(G15:J15)</f>
        <v>152135.48837209304</v>
      </c>
      <c r="G15" s="83">
        <f>G13</f>
        <v>41520.74418604652</v>
      </c>
      <c r="H15" s="83">
        <f>H13</f>
        <v>36869.58139534884</v>
      </c>
      <c r="I15" s="83">
        <f>I13</f>
        <v>36872.58139534884</v>
      </c>
      <c r="J15" s="83">
        <f>J13</f>
        <v>36872.58139534884</v>
      </c>
    </row>
    <row r="16" spans="5:10" ht="12.75">
      <c r="E16" t="s">
        <v>196</v>
      </c>
      <c r="F16" s="83">
        <f>SUM(F15)</f>
        <v>152135.48837209304</v>
      </c>
      <c r="G16" s="83">
        <f>SUM(G15)</f>
        <v>41520.74418604652</v>
      </c>
      <c r="H16" s="83">
        <f>SUM(H15)</f>
        <v>36869.58139534884</v>
      </c>
      <c r="I16" s="83">
        <f>SUM(I15)</f>
        <v>36872.58139534884</v>
      </c>
      <c r="J16" s="83">
        <f>SUM(J15)</f>
        <v>36872.58139534884</v>
      </c>
    </row>
    <row r="17" spans="1:10" ht="12.75">
      <c r="A17" s="81"/>
      <c r="B17" s="81"/>
      <c r="C17" s="81"/>
      <c r="D17" s="81"/>
      <c r="E17" s="81"/>
      <c r="F17" s="81"/>
      <c r="G17" s="81"/>
      <c r="H17" s="81"/>
      <c r="I17" s="81"/>
      <c r="J17" s="81"/>
    </row>
    <row r="19" spans="1:2" s="7" customFormat="1" ht="12.75">
      <c r="A19" s="7" t="s">
        <v>206</v>
      </c>
      <c r="B19" s="7" t="s">
        <v>207</v>
      </c>
    </row>
    <row r="20" spans="1:10" ht="12.75">
      <c r="A20" t="s">
        <v>208</v>
      </c>
      <c r="B20" t="s">
        <v>209</v>
      </c>
      <c r="C20" t="s">
        <v>201</v>
      </c>
      <c r="D20" t="s">
        <v>202</v>
      </c>
      <c r="E20" t="s">
        <v>203</v>
      </c>
      <c r="F20" s="83">
        <f>SUM(G20:J20)</f>
        <v>467055.976744186</v>
      </c>
      <c r="G20" s="83">
        <f>'Plano de Trabalho-ANO 1'!K17+'Plano de Trabalho-ANO 1'!K35+'Plano de Trabalho-ANO 1'!K47+'Plano de Trabalho-ANO 1'!K59+'Plano de Trabalho-ANO 1'!K71+'Plano de Trabalho-ANO 1'!K83+'Plano de Trabalho-ANO 1'!K95+'Plano de Trabalho-ANO 1'!K107</f>
        <v>139349.37209302324</v>
      </c>
      <c r="H20" s="83">
        <f>'Plano de Trabalho-ANO 2'!K17+'Plano de Trabalho-ANO 2'!K35+'Plano de Trabalho-ANO 2'!K47+'Plano de Trabalho-ANO 2'!K59+'Plano de Trabalho-ANO 2'!K71+'Plano de Trabalho-ANO 2'!K83+'Plano de Trabalho-ANO 2'!K95+'Plano de Trabalho-ANO 2'!K107</f>
        <v>116093.55813953489</v>
      </c>
      <c r="I20" s="83">
        <f>'Plano de Trabalho-ANO 3'!K17+'Plano de Trabalho-ANO 3'!K35+'Plano de Trabalho-ANO 3'!K47+'Plano de Trabalho-ANO 3'!K59+'Plano de Trabalho-ANO 3'!K71+'Plano de Trabalho-ANO 3'!K83+'Plano de Trabalho-ANO 3'!K95+'Plano de Trabalho-ANO 3'!K107</f>
        <v>116094.55813953489</v>
      </c>
      <c r="J20" s="83">
        <f>'Plano de Trabalho-ANO 4'!K17+'Plano de Trabalho-ANO 4'!K35+'Plano de Trabalho-ANO 4'!K47+'Plano de Trabalho-ANO 4'!K59+'Plano de Trabalho-ANO 4'!K71+'Plano de Trabalho-ANO 4'!K83+'Plano de Trabalho-ANO 4'!K95+'Plano de Trabalho-ANO 4'!K107</f>
        <v>95518.48837209302</v>
      </c>
    </row>
    <row r="21" spans="5:10" ht="12.75">
      <c r="E21" t="s">
        <v>196</v>
      </c>
      <c r="F21" s="83">
        <f>SUM(F20)</f>
        <v>467055.976744186</v>
      </c>
      <c r="G21" s="83">
        <f>SUM(G20)</f>
        <v>139349.37209302324</v>
      </c>
      <c r="H21" s="83">
        <f>SUM(H20)</f>
        <v>116093.55813953489</v>
      </c>
      <c r="I21" s="83">
        <f>SUM(I20)</f>
        <v>116094.55813953489</v>
      </c>
      <c r="J21" s="83">
        <f>SUM(J20)</f>
        <v>95518.48837209302</v>
      </c>
    </row>
    <row r="22" spans="1:10" ht="12.75">
      <c r="A22" s="7" t="s">
        <v>210</v>
      </c>
      <c r="B22" s="7" t="s">
        <v>205</v>
      </c>
      <c r="E22" t="s">
        <v>203</v>
      </c>
      <c r="F22" s="83">
        <f>SUM(G22:J22)</f>
        <v>467055.976744186</v>
      </c>
      <c r="G22" s="83">
        <f>G20</f>
        <v>139349.37209302324</v>
      </c>
      <c r="H22" s="83">
        <f>H20</f>
        <v>116093.55813953489</v>
      </c>
      <c r="I22" s="83">
        <f>I20</f>
        <v>116094.55813953489</v>
      </c>
      <c r="J22" s="83">
        <f>J20</f>
        <v>95518.48837209302</v>
      </c>
    </row>
    <row r="23" spans="5:10" ht="12.75">
      <c r="E23" t="s">
        <v>196</v>
      </c>
      <c r="F23" s="83">
        <f>SUM(F22)</f>
        <v>467055.976744186</v>
      </c>
      <c r="G23" s="83">
        <f>SUM(G22)</f>
        <v>139349.37209302324</v>
      </c>
      <c r="H23" s="83">
        <f>SUM(H22)</f>
        <v>116093.55813953489</v>
      </c>
      <c r="I23" s="83">
        <f>SUM(I22)</f>
        <v>116094.55813953489</v>
      </c>
      <c r="J23" s="83">
        <f>SUM(J22)</f>
        <v>95518.48837209302</v>
      </c>
    </row>
    <row r="24" spans="1:10" ht="13.5" customHeight="1">
      <c r="A24" s="81"/>
      <c r="B24" s="81"/>
      <c r="C24" s="81"/>
      <c r="D24" s="81"/>
      <c r="E24" s="81"/>
      <c r="F24" s="81"/>
      <c r="G24" s="81"/>
      <c r="H24" s="81"/>
      <c r="I24" s="81"/>
      <c r="J24" s="81"/>
    </row>
    <row r="26" spans="1:10" ht="12.75">
      <c r="A26" s="2" t="s">
        <v>211</v>
      </c>
      <c r="B26" s="7" t="s">
        <v>212</v>
      </c>
      <c r="E26" t="s">
        <v>203</v>
      </c>
      <c r="F26" s="83">
        <f>F23+F16</f>
        <v>619191.4651162791</v>
      </c>
      <c r="G26" s="83">
        <f>G23+G16</f>
        <v>180870.11627906974</v>
      </c>
      <c r="H26" s="83">
        <f>H23+H16</f>
        <v>152963.13953488372</v>
      </c>
      <c r="I26" s="83">
        <f>I23+I16</f>
        <v>152967.13953488372</v>
      </c>
      <c r="J26" s="83">
        <f>J23+J16</f>
        <v>132391.06976744186</v>
      </c>
    </row>
    <row r="27" spans="1:10" ht="12.75">
      <c r="A27" s="2"/>
      <c r="B27" s="7"/>
      <c r="E27" t="s">
        <v>196</v>
      </c>
      <c r="F27" s="83">
        <f>SUM(F26)</f>
        <v>619191.4651162791</v>
      </c>
      <c r="G27" s="83">
        <f>SUM(G26)</f>
        <v>180870.11627906974</v>
      </c>
      <c r="H27" s="83">
        <f>SUM(H26)</f>
        <v>152963.13953488372</v>
      </c>
      <c r="I27" s="83">
        <f>SUM(I26)</f>
        <v>152967.13953488372</v>
      </c>
      <c r="J27" s="83">
        <f>SUM(J26)</f>
        <v>132391.06976744186</v>
      </c>
    </row>
    <row r="28" spans="1:10" ht="12.75">
      <c r="A28" s="81"/>
      <c r="B28" s="81"/>
      <c r="C28" s="81"/>
      <c r="D28" s="81"/>
      <c r="E28" s="81"/>
      <c r="F28" s="81"/>
      <c r="G28" s="81"/>
      <c r="H28" s="81"/>
      <c r="I28" s="81"/>
      <c r="J28" s="81"/>
    </row>
    <row r="30" spans="1:2" ht="12.75">
      <c r="A30" s="2" t="s">
        <v>213</v>
      </c>
      <c r="B30" s="7" t="s">
        <v>214</v>
      </c>
    </row>
    <row r="31" spans="1:10" ht="12.75">
      <c r="A31" s="81"/>
      <c r="B31" s="81"/>
      <c r="C31" s="81"/>
      <c r="D31" s="81"/>
      <c r="E31" s="81"/>
      <c r="F31" s="81"/>
      <c r="G31" s="81"/>
      <c r="H31" s="81"/>
      <c r="I31" s="81"/>
      <c r="J31" s="81"/>
    </row>
    <row r="33" spans="1:2" s="7" customFormat="1" ht="12.75">
      <c r="A33" s="7" t="s">
        <v>215</v>
      </c>
      <c r="B33" s="7" t="s">
        <v>216</v>
      </c>
    </row>
    <row r="34" spans="1:10" ht="12.75">
      <c r="A34" t="s">
        <v>217</v>
      </c>
      <c r="B34" t="s">
        <v>218</v>
      </c>
      <c r="C34" t="s">
        <v>201</v>
      </c>
      <c r="D34" t="s">
        <v>202</v>
      </c>
      <c r="E34" t="s">
        <v>203</v>
      </c>
      <c r="F34" s="83">
        <f>SUM(G34:J34)</f>
        <v>147350.0465116279</v>
      </c>
      <c r="G34" s="83">
        <f>'Plano de Trabalho-ANO 1'!K18+'Plano de Trabalho-ANO 1'!K36+'Plano de Trabalho-ANO 1'!K48+'Plano de Trabalho-ANO 1'!K60+'Plano de Trabalho-ANO 1'!K72+'Plano de Trabalho-ANO 1'!K84+'Plano de Trabalho-ANO 1'!K96+'Plano de Trabalho-ANO 1'!K108</f>
        <v>69977.16279069768</v>
      </c>
      <c r="H34" s="83">
        <f>'Plano de Trabalho-ANO 2'!K18+'Plano de Trabalho-ANO 2'!K36+'Plano de Trabalho-ANO 2'!K48+'Plano de Trabalho-ANO 2'!K60+'Plano de Trabalho-ANO 2'!K72+'Plano de Trabalho-ANO 2'!K84+'Plano de Trabalho-ANO 2'!K96+'Plano de Trabalho-ANO 2'!K108</f>
        <v>35093.441860465115</v>
      </c>
      <c r="I34" s="83">
        <f>'Plano de Trabalho-ANO 3'!K18+'Plano de Trabalho-ANO 3'!K36+'Plano de Trabalho-ANO 3'!K48+'Plano de Trabalho-ANO 3'!K60+'Plano de Trabalho-ANO 3'!K72+'Plano de Trabalho-ANO 3'!K84+'Plano de Trabalho-ANO 3'!K96+'Plano de Trabalho-ANO 3'!K108</f>
        <v>28116.697674418607</v>
      </c>
      <c r="J34" s="83">
        <f>'Plano de Trabalho-ANO 4'!K18+'Plano de Trabalho-ANO 4'!K36+'Plano de Trabalho-ANO 4'!K48+'Plano de Trabalho-ANO 4'!K60+'Plano de Trabalho-ANO 4'!K72+'Plano de Trabalho-ANO 4'!K84+'Plano de Trabalho-ANO 4'!K96+'Plano de Trabalho-ANO 4'!K108</f>
        <v>14162.744186046511</v>
      </c>
    </row>
    <row r="35" spans="5:10" ht="12.75">
      <c r="E35" t="s">
        <v>196</v>
      </c>
      <c r="F35" s="83">
        <f>SUM(F34)</f>
        <v>147350.0465116279</v>
      </c>
      <c r="G35" s="83">
        <f>G34</f>
        <v>69977.16279069768</v>
      </c>
      <c r="H35" s="83">
        <f aca="true" t="shared" si="0" ref="H35:J37">H34</f>
        <v>35093.441860465115</v>
      </c>
      <c r="I35" s="83">
        <f t="shared" si="0"/>
        <v>28116.697674418607</v>
      </c>
      <c r="J35" s="83">
        <f t="shared" si="0"/>
        <v>14162.744186046511</v>
      </c>
    </row>
    <row r="36" spans="1:10" ht="12.75">
      <c r="A36" s="7" t="s">
        <v>219</v>
      </c>
      <c r="B36" s="7" t="s">
        <v>205</v>
      </c>
      <c r="E36" t="s">
        <v>203</v>
      </c>
      <c r="F36" s="83">
        <f>F35</f>
        <v>147350.0465116279</v>
      </c>
      <c r="G36" s="83">
        <f>G35</f>
        <v>69977.16279069768</v>
      </c>
      <c r="H36" s="83">
        <f t="shared" si="0"/>
        <v>35093.441860465115</v>
      </c>
      <c r="I36" s="83">
        <f t="shared" si="0"/>
        <v>28116.697674418607</v>
      </c>
      <c r="J36" s="83">
        <f t="shared" si="0"/>
        <v>14162.744186046511</v>
      </c>
    </row>
    <row r="37" spans="5:10" ht="12.75">
      <c r="E37" t="s">
        <v>196</v>
      </c>
      <c r="F37" s="83">
        <f>SUM(F36)</f>
        <v>147350.0465116279</v>
      </c>
      <c r="G37" s="83">
        <f>G36</f>
        <v>69977.16279069768</v>
      </c>
      <c r="H37" s="83">
        <f t="shared" si="0"/>
        <v>35093.441860465115</v>
      </c>
      <c r="I37" s="83">
        <f t="shared" si="0"/>
        <v>28116.697674418607</v>
      </c>
      <c r="J37" s="83">
        <f t="shared" si="0"/>
        <v>14162.744186046511</v>
      </c>
    </row>
    <row r="38" spans="1:10" ht="12.75">
      <c r="A38" s="81"/>
      <c r="B38" s="81"/>
      <c r="C38" s="81"/>
      <c r="D38" s="81"/>
      <c r="E38" s="81"/>
      <c r="F38" s="81"/>
      <c r="G38" s="81"/>
      <c r="H38" s="81"/>
      <c r="I38" s="81"/>
      <c r="J38" s="81"/>
    </row>
    <row r="40" spans="1:10" ht="12.75">
      <c r="A40" s="7" t="s">
        <v>220</v>
      </c>
      <c r="B40" s="7" t="s">
        <v>221</v>
      </c>
      <c r="E40" t="s">
        <v>203</v>
      </c>
      <c r="F40" s="83">
        <f>F36</f>
        <v>147350.0465116279</v>
      </c>
      <c r="G40" s="83">
        <f>G37</f>
        <v>69977.16279069768</v>
      </c>
      <c r="H40" s="83">
        <f>H37</f>
        <v>35093.441860465115</v>
      </c>
      <c r="I40" s="83">
        <f>I37</f>
        <v>28116.697674418607</v>
      </c>
      <c r="J40" s="83">
        <f>J37</f>
        <v>14162.744186046511</v>
      </c>
    </row>
    <row r="41" spans="5:10" ht="12.75">
      <c r="E41" t="s">
        <v>196</v>
      </c>
      <c r="F41" s="83">
        <f>SUM(F40)</f>
        <v>147350.0465116279</v>
      </c>
      <c r="G41" s="83">
        <f>SUM(G40)</f>
        <v>69977.16279069768</v>
      </c>
      <c r="H41" s="83">
        <f>SUM(H40)</f>
        <v>35093.441860465115</v>
      </c>
      <c r="I41" s="83">
        <f>SUM(I40)</f>
        <v>28116.697674418607</v>
      </c>
      <c r="J41" s="83">
        <f>SUM(J40)</f>
        <v>14162.744186046511</v>
      </c>
    </row>
    <row r="42" spans="1:10" ht="12.75">
      <c r="A42" s="81"/>
      <c r="B42" s="81"/>
      <c r="C42" s="81"/>
      <c r="D42" s="81"/>
      <c r="E42" s="81"/>
      <c r="F42" s="81"/>
      <c r="G42" s="81"/>
      <c r="H42" s="81"/>
      <c r="I42" s="81"/>
      <c r="J42" s="81"/>
    </row>
    <row r="44" spans="1:2" ht="12.75">
      <c r="A44" s="2" t="s">
        <v>248</v>
      </c>
      <c r="B44" s="7" t="s">
        <v>249</v>
      </c>
    </row>
    <row r="45" spans="1:10" ht="12.75">
      <c r="A45" s="81"/>
      <c r="B45" s="81"/>
      <c r="C45" s="81"/>
      <c r="D45" s="81"/>
      <c r="E45" s="81"/>
      <c r="F45" s="81"/>
      <c r="G45" s="81"/>
      <c r="H45" s="81"/>
      <c r="I45" s="81"/>
      <c r="J45" s="81"/>
    </row>
    <row r="47" spans="1:2" s="7" customFormat="1" ht="12.75">
      <c r="A47" s="7" t="s">
        <v>250</v>
      </c>
      <c r="B47" s="7" t="s">
        <v>251</v>
      </c>
    </row>
    <row r="48" spans="1:10" ht="12.75">
      <c r="A48" t="s">
        <v>252</v>
      </c>
      <c r="B48" t="s">
        <v>253</v>
      </c>
      <c r="C48" t="s">
        <v>201</v>
      </c>
      <c r="D48" t="s">
        <v>202</v>
      </c>
      <c r="E48" t="s">
        <v>203</v>
      </c>
      <c r="F48" s="83">
        <f>SUM(G48:J48)</f>
        <v>49720.46511627907</v>
      </c>
      <c r="G48" s="83">
        <f>'Plano de Trabalho-ANO 1'!K19+'Plano de Trabalho-ANO 1'!K37+'Plano de Trabalho-ANO 1'!K49+'Plano de Trabalho-ANO 1'!K61+'Plano de Trabalho-ANO 1'!K73+'Plano de Trabalho-ANO 1'!K85+'Plano de Trabalho-ANO 1'!K97+'Plano de Trabalho-ANO 1'!K109</f>
        <v>1965</v>
      </c>
      <c r="H48" s="83">
        <f>'Plano de Trabalho-ANO 2'!K19+'Plano de Trabalho-ANO 2'!K37+'Plano de Trabalho-ANO 2'!K49+'Plano de Trabalho-ANO 2'!K61+'Plano de Trabalho-ANO 2'!K73+'Plano de Trabalho-ANO 2'!K85+'Plano de Trabalho-ANO 2'!K97+'Plano de Trabalho-ANO 2'!K109</f>
        <v>15918.488372093025</v>
      </c>
      <c r="I48" s="83">
        <f>'Plano de Trabalho-ANO 3'!K19+'Plano de Trabalho-ANO 3'!K37+'Plano de Trabalho-ANO 3'!K49+'Plano de Trabalho-ANO 3'!K61+'Plano de Trabalho-ANO 3'!K73+'Plano de Trabalho-ANO 3'!K85+'Plano de Trabalho-ANO 3'!K97+'Plano de Trabalho-ANO 3'!K109</f>
        <v>15918.488372093025</v>
      </c>
      <c r="J48" s="83">
        <f>'Plano de Trabalho-ANO 4'!K19+'Plano de Trabalho-ANO 4'!K37+'Plano de Trabalho-ANO 4'!K49+'Plano de Trabalho-ANO 4'!K61+'Plano de Trabalho-ANO 4'!K73+'Plano de Trabalho-ANO 4'!K85+'Plano de Trabalho-ANO 4'!K97+'Plano de Trabalho-ANO 4'!K109</f>
        <v>15918.488372093025</v>
      </c>
    </row>
    <row r="49" spans="5:10" ht="12.75">
      <c r="E49" t="s">
        <v>196</v>
      </c>
      <c r="F49" s="83">
        <f>SUM(F48)</f>
        <v>49720.46511627907</v>
      </c>
      <c r="G49" s="83">
        <f aca="true" t="shared" si="1" ref="G49:J51">G48</f>
        <v>1965</v>
      </c>
      <c r="H49" s="83">
        <f t="shared" si="1"/>
        <v>15918.488372093025</v>
      </c>
      <c r="I49" s="83">
        <f t="shared" si="1"/>
        <v>15918.488372093025</v>
      </c>
      <c r="J49" s="83">
        <f t="shared" si="1"/>
        <v>15918.488372093025</v>
      </c>
    </row>
    <row r="50" spans="1:10" ht="12.75">
      <c r="A50" s="7" t="s">
        <v>254</v>
      </c>
      <c r="B50" s="7" t="s">
        <v>205</v>
      </c>
      <c r="E50" t="s">
        <v>203</v>
      </c>
      <c r="F50" s="83">
        <f>F49</f>
        <v>49720.46511627907</v>
      </c>
      <c r="G50" s="83">
        <f t="shared" si="1"/>
        <v>1965</v>
      </c>
      <c r="H50" s="83">
        <f t="shared" si="1"/>
        <v>15918.488372093025</v>
      </c>
      <c r="I50" s="83">
        <f t="shared" si="1"/>
        <v>15918.488372093025</v>
      </c>
      <c r="J50" s="83">
        <f t="shared" si="1"/>
        <v>15918.488372093025</v>
      </c>
    </row>
    <row r="51" spans="5:10" ht="12.75">
      <c r="E51" t="s">
        <v>196</v>
      </c>
      <c r="F51" s="83">
        <f>SUM(F50)</f>
        <v>49720.46511627907</v>
      </c>
      <c r="G51" s="83">
        <f t="shared" si="1"/>
        <v>1965</v>
      </c>
      <c r="H51" s="83">
        <f t="shared" si="1"/>
        <v>15918.488372093025</v>
      </c>
      <c r="I51" s="83">
        <f t="shared" si="1"/>
        <v>15918.488372093025</v>
      </c>
      <c r="J51" s="83">
        <f t="shared" si="1"/>
        <v>15918.488372093025</v>
      </c>
    </row>
    <row r="52" spans="1:10" ht="12.75">
      <c r="A52" s="81"/>
      <c r="B52" s="81"/>
      <c r="C52" s="81"/>
      <c r="D52" s="81"/>
      <c r="E52" s="81"/>
      <c r="F52" s="81"/>
      <c r="G52" s="81"/>
      <c r="H52" s="81"/>
      <c r="I52" s="81"/>
      <c r="J52" s="81"/>
    </row>
    <row r="54" spans="1:10" ht="12.75">
      <c r="A54" s="7" t="s">
        <v>255</v>
      </c>
      <c r="B54" s="7" t="s">
        <v>256</v>
      </c>
      <c r="E54" t="s">
        <v>203</v>
      </c>
      <c r="F54" s="83">
        <f>F51</f>
        <v>49720.46511627907</v>
      </c>
      <c r="G54" s="83">
        <f>G51</f>
        <v>1965</v>
      </c>
      <c r="H54" s="83">
        <f>H51</f>
        <v>15918.488372093025</v>
      </c>
      <c r="I54" s="83">
        <f>I51</f>
        <v>15918.488372093025</v>
      </c>
      <c r="J54" s="83">
        <f>J51</f>
        <v>15918.488372093025</v>
      </c>
    </row>
    <row r="55" spans="5:10" ht="12.75">
      <c r="E55" t="s">
        <v>196</v>
      </c>
      <c r="F55" s="83">
        <f>SUM(F54)</f>
        <v>49720.46511627907</v>
      </c>
      <c r="G55" s="83">
        <f>SUM(G54)</f>
        <v>1965</v>
      </c>
      <c r="H55" s="83">
        <f>SUM(H54)</f>
        <v>15918.488372093025</v>
      </c>
      <c r="I55" s="83">
        <f>SUM(I54)</f>
        <v>15918.488372093025</v>
      </c>
      <c r="J55" s="83">
        <f>SUM(J54)</f>
        <v>15918.488372093025</v>
      </c>
    </row>
    <row r="56" spans="1:10" ht="12.75">
      <c r="A56" s="81"/>
      <c r="B56" s="81"/>
      <c r="C56" s="81"/>
      <c r="D56" s="81"/>
      <c r="E56" s="81"/>
      <c r="F56" s="81"/>
      <c r="G56" s="81"/>
      <c r="H56" s="81"/>
      <c r="I56" s="81"/>
      <c r="J56" s="81"/>
    </row>
    <row r="58" spans="1:2" ht="12.75">
      <c r="A58" s="2" t="s">
        <v>222</v>
      </c>
      <c r="B58" s="7" t="s">
        <v>223</v>
      </c>
    </row>
    <row r="59" spans="1:10" ht="12.75">
      <c r="A59" s="81"/>
      <c r="B59" s="81"/>
      <c r="C59" s="81"/>
      <c r="D59" s="81"/>
      <c r="E59" s="81"/>
      <c r="F59" s="81"/>
      <c r="G59" s="81"/>
      <c r="H59" s="81"/>
      <c r="I59" s="81"/>
      <c r="J59" s="81"/>
    </row>
    <row r="61" spans="1:2" ht="12.75">
      <c r="A61" s="7" t="s">
        <v>224</v>
      </c>
      <c r="B61" s="7" t="s">
        <v>225</v>
      </c>
    </row>
    <row r="62" spans="1:10" ht="12.75">
      <c r="A62" t="s">
        <v>226</v>
      </c>
      <c r="B62" t="s">
        <v>227</v>
      </c>
      <c r="C62" t="s">
        <v>201</v>
      </c>
      <c r="D62" t="s">
        <v>202</v>
      </c>
      <c r="E62" t="s">
        <v>203</v>
      </c>
      <c r="F62" s="83">
        <f>SUM(G62:J62)</f>
        <v>7386.0465116279065</v>
      </c>
      <c r="G62" s="83">
        <f>'Plano de Trabalho-ANO 1'!K20+'Plano de Trabalho-ANO 1'!K50+'Plano de Trabalho-ANO 1'!K62+'Plano de Trabalho-ANO 1'!K74+'Plano de Trabalho-ANO 1'!K86+'Plano de Trabalho-ANO 1'!K98+'Plano de Trabalho-ANO 1'!K110</f>
        <v>1730.2325581395348</v>
      </c>
      <c r="H62" s="83">
        <f>'Plano de Trabalho-ANO 2'!K20+'Plano de Trabalho-ANO 2'!K38+'Plano de Trabalho-ANO 2'!K50+'Plano de Trabalho-ANO 2'!K62+'Plano de Trabalho-ANO 2'!K74+'Plano de Trabalho-ANO 2'!K86+'Plano de Trabalho-ANO 2'!K98+'Plano de Trabalho-ANO 2'!K110</f>
        <v>3125.5813953488373</v>
      </c>
      <c r="I62" s="83">
        <f>'Plano de Trabalho-ANO 3'!K20+'Plano de Trabalho-ANO 3'!K38+'Plano de Trabalho-ANO 3'!K50+'Plano de Trabalho-ANO 3'!K62+'Plano de Trabalho-ANO 3'!K74+'Plano de Trabalho-ANO 3'!K86+'Plano de Trabalho-ANO 3'!K98+'Plano de Trabalho-ANO 3'!K110</f>
        <v>1730.2325581395348</v>
      </c>
      <c r="J62" s="83">
        <f>'Plano de Trabalho-ANO 4'!K20+'Plano de Trabalho-ANO 4'!K38+'Plano de Trabalho-ANO 4'!K50+'Plano de Trabalho-ANO 4'!K62+'Plano de Trabalho-ANO 4'!K74+'Plano de Trabalho-ANO 4'!K86+'Plano de Trabalho-ANO 4'!K98+'Plano de Trabalho-ANO 4'!K110</f>
        <v>800</v>
      </c>
    </row>
    <row r="63" spans="5:10" ht="12.75">
      <c r="E63" t="s">
        <v>196</v>
      </c>
      <c r="F63" s="83">
        <f>SUM(F62)</f>
        <v>7386.0465116279065</v>
      </c>
      <c r="G63" s="83">
        <f>SUM(G62)</f>
        <v>1730.2325581395348</v>
      </c>
      <c r="H63" s="83">
        <f>SUM(H62)</f>
        <v>3125.5813953488373</v>
      </c>
      <c r="I63" s="83">
        <f>SUM(I62)</f>
        <v>1730.2325581395348</v>
      </c>
      <c r="J63" s="83">
        <f>SUM(J62)</f>
        <v>800</v>
      </c>
    </row>
    <row r="64" spans="1:10" ht="12.75">
      <c r="A64" t="s">
        <v>228</v>
      </c>
      <c r="B64" t="s">
        <v>229</v>
      </c>
      <c r="C64" t="s">
        <v>201</v>
      </c>
      <c r="D64" t="s">
        <v>202</v>
      </c>
      <c r="E64" t="s">
        <v>203</v>
      </c>
      <c r="F64" s="83">
        <f>SUM(G64:J64)</f>
        <v>47720.74418604652</v>
      </c>
      <c r="G64" s="83">
        <f>'Plano de Trabalho-ANO 1'!K21+'Plano de Trabalho-ANO 1'!K39+'Plano de Trabalho-ANO 1'!K51+'Plano de Trabalho-ANO 1'!K63+'Plano de Trabalho-ANO 1'!K75+'Plano de Trabalho-ANO 1'!K87+'Plano de Trabalho-ANO 1'!K99+'Plano de Trabalho-ANO 1'!K111</f>
        <v>35627.58139534884</v>
      </c>
      <c r="H64" s="83">
        <f>'Plano de Trabalho-ANO 2'!K21+'Plano de Trabalho-ANO 2'!K39+'Plano de Trabalho-ANO 2'!K51+'Plano de Trabalho-ANO 2'!K63+'Plano de Trabalho-ANO 2'!K75+'Plano de Trabalho-ANO 2'!K87+'Plano de Trabalho-ANO 2'!K99+'Plano de Trabalho-ANO 2'!K111</f>
        <v>12093.162790697676</v>
      </c>
      <c r="I64" s="82">
        <f>'Plano de Trabalho-ANO 3'!K21+'Plano de Trabalho-ANO 3'!K39+'Plano de Trabalho-ANO 3'!K51+'Plano de Trabalho-ANO 3'!K63+'Plano de Trabalho-ANO 3'!K75+'Plano de Trabalho-ANO 3'!K87+'Plano de Trabalho-ANO 3'!K99+'Plano de Trabalho-ANO 3'!K111</f>
        <v>0</v>
      </c>
      <c r="J64" s="82">
        <f>'Plano de Trabalho-ANO 4'!K21+'Plano de Trabalho-ANO 4'!K51+'Plano de Trabalho-ANO 4'!K63+'Plano de Trabalho-ANO 4'!K75+'Plano de Trabalho-ANO 4'!K87+'Plano de Trabalho-ANO 4'!K99+'Plano de Trabalho-ANO 4'!K111</f>
        <v>0</v>
      </c>
    </row>
    <row r="65" spans="5:10" ht="12.75">
      <c r="E65" t="s">
        <v>196</v>
      </c>
      <c r="F65" s="83">
        <f>SUM(F64)</f>
        <v>47720.74418604652</v>
      </c>
      <c r="G65" s="83">
        <f>SUM(G64)</f>
        <v>35627.58139534884</v>
      </c>
      <c r="H65" s="83">
        <f>SUM(H64)</f>
        <v>12093.162790697676</v>
      </c>
      <c r="I65" s="83">
        <f>SUM(I64)</f>
        <v>0</v>
      </c>
      <c r="J65" s="83">
        <f>SUM(J64)</f>
        <v>0</v>
      </c>
    </row>
    <row r="66" spans="1:10" ht="12.75">
      <c r="A66" s="7" t="s">
        <v>230</v>
      </c>
      <c r="B66" s="7" t="s">
        <v>205</v>
      </c>
      <c r="E66" t="s">
        <v>203</v>
      </c>
      <c r="F66" s="83">
        <f>F65+F63</f>
        <v>55106.79069767443</v>
      </c>
      <c r="G66" s="83">
        <f>G65+G63</f>
        <v>37357.813953488374</v>
      </c>
      <c r="H66" s="83">
        <f>H65+H63</f>
        <v>15218.744186046513</v>
      </c>
      <c r="I66" s="83">
        <f>I65+I63</f>
        <v>1730.2325581395348</v>
      </c>
      <c r="J66" s="83">
        <f>J65+J63</f>
        <v>800</v>
      </c>
    </row>
    <row r="67" spans="1:10" ht="12.75">
      <c r="A67" s="81"/>
      <c r="B67" s="81"/>
      <c r="C67" s="81"/>
      <c r="D67" s="81"/>
      <c r="E67" s="81" t="s">
        <v>196</v>
      </c>
      <c r="F67" s="84">
        <f>SUM(F66)</f>
        <v>55106.79069767443</v>
      </c>
      <c r="G67" s="84">
        <f>G66</f>
        <v>37357.813953488374</v>
      </c>
      <c r="H67" s="84">
        <f>H66</f>
        <v>15218.744186046513</v>
      </c>
      <c r="I67" s="84">
        <f>I66</f>
        <v>1730.2325581395348</v>
      </c>
      <c r="J67" s="84">
        <f>J66</f>
        <v>800</v>
      </c>
    </row>
    <row r="69" spans="1:10" ht="12.75">
      <c r="A69" s="7" t="s">
        <v>231</v>
      </c>
      <c r="B69" s="7" t="s">
        <v>232</v>
      </c>
      <c r="E69" t="s">
        <v>203</v>
      </c>
      <c r="F69" s="83">
        <f>SUM(G69:J69)</f>
        <v>55106.79069767442</v>
      </c>
      <c r="G69" s="83">
        <f>G67</f>
        <v>37357.813953488374</v>
      </c>
      <c r="H69" s="83">
        <f>H67</f>
        <v>15218.744186046513</v>
      </c>
      <c r="I69" s="83">
        <f>I67</f>
        <v>1730.2325581395348</v>
      </c>
      <c r="J69" s="83">
        <f>J67</f>
        <v>800</v>
      </c>
    </row>
    <row r="70" spans="5:10" ht="12.75">
      <c r="E70" t="s">
        <v>196</v>
      </c>
      <c r="F70" s="83">
        <f>SUM(F69)</f>
        <v>55106.79069767442</v>
      </c>
      <c r="G70" s="83">
        <f>G69</f>
        <v>37357.813953488374</v>
      </c>
      <c r="H70" s="83">
        <f>H69</f>
        <v>15218.744186046513</v>
      </c>
      <c r="I70" s="83">
        <f>I69</f>
        <v>1730.2325581395348</v>
      </c>
      <c r="J70" s="83">
        <f>J69</f>
        <v>800</v>
      </c>
    </row>
    <row r="71" spans="1:10" ht="12.75">
      <c r="A71" s="81"/>
      <c r="B71" s="81"/>
      <c r="C71" s="81"/>
      <c r="D71" s="81"/>
      <c r="E71" s="81"/>
      <c r="F71" s="81"/>
      <c r="G71" s="81"/>
      <c r="H71" s="81"/>
      <c r="I71" s="81"/>
      <c r="J71" s="81"/>
    </row>
    <row r="73" spans="1:2" ht="12.75">
      <c r="A73" s="2" t="s">
        <v>233</v>
      </c>
      <c r="B73" s="7" t="s">
        <v>234</v>
      </c>
    </row>
    <row r="74" spans="1:10" ht="12.75">
      <c r="A74" s="81"/>
      <c r="B74" s="81"/>
      <c r="C74" s="81"/>
      <c r="D74" s="81"/>
      <c r="E74" s="81"/>
      <c r="F74" s="81"/>
      <c r="G74" s="81"/>
      <c r="H74" s="81"/>
      <c r="I74" s="81"/>
      <c r="J74" s="81"/>
    </row>
    <row r="76" spans="1:2" ht="12.75">
      <c r="A76" s="7" t="s">
        <v>235</v>
      </c>
      <c r="B76" s="7" t="s">
        <v>236</v>
      </c>
    </row>
    <row r="77" spans="1:10" ht="12.75">
      <c r="A77" t="s">
        <v>237</v>
      </c>
      <c r="B77" t="s">
        <v>238</v>
      </c>
      <c r="C77" t="s">
        <v>201</v>
      </c>
      <c r="D77" t="s">
        <v>202</v>
      </c>
      <c r="E77" t="s">
        <v>203</v>
      </c>
      <c r="F77" s="83">
        <f>SUM(G77:J77)</f>
        <v>14567.279069767443</v>
      </c>
      <c r="G77" s="82">
        <f>'Plano de Trabalho-ANO 1'!K22+'Plano de Trabalho-ANO 1'!K40+'Plano de Trabalho-ANO 1'!K52+'Plano de Trabalho-ANO 1'!K64+'Plano de Trabalho-ANO 1'!K76+'Plano de Trabalho-ANO 1'!K88+'Plano de Trabalho-ANO 1'!K100+'Plano de Trabalho-ANO 1'!K112</f>
        <v>3757.3488372093025</v>
      </c>
      <c r="H77" s="83">
        <f>'Plano de Trabalho-ANO 2'!K22+'Plano de Trabalho-ANO 2'!K40+'Plano de Trabalho-ANO 2'!K52+'Plano de Trabalho-ANO 2'!K64+'Plano de Trabalho-ANO 2'!K76+'Plano de Trabalho-ANO 2'!K88+'Plano de Trabalho-ANO 2'!K100+'Plano de Trabalho-ANO 2'!K112</f>
        <v>4687.581395348838</v>
      </c>
      <c r="I77" s="83">
        <f>'Plano de Trabalho-ANO 3'!K22+'Plano de Trabalho-ANO 3'!K40+'Plano de Trabalho-ANO 3'!K52+'Plano de Trabalho-ANO 3'!K64+'Plano de Trabalho-ANO 3'!K76+'Plano de Trabalho-ANO 3'!K88+'Plano de Trabalho-ANO 3'!K100+'Plano de Trabalho-ANO 3'!K112</f>
        <v>3758.3488372093025</v>
      </c>
      <c r="J77" s="82">
        <f>'Plano de Trabalho-ANO 4'!K22+'Plano de Trabalho-ANO 4'!K40+'Plano de Trabalho-ANO 4'!K52+'Plano de Trabalho-ANO 4'!K64+'Plano de Trabalho-ANO 4'!K76+'Plano de Trabalho-ANO 4'!K88+'Plano de Trabalho-ANO 4'!K100+'Plano de Trabalho-ANO 4'!K112</f>
        <v>2364</v>
      </c>
    </row>
    <row r="78" spans="5:10" ht="12.75">
      <c r="E78" t="s">
        <v>196</v>
      </c>
      <c r="F78" s="83">
        <f>SUM(F77)</f>
        <v>14567.279069767443</v>
      </c>
      <c r="G78" s="82">
        <f>SUM(G77)</f>
        <v>3757.3488372093025</v>
      </c>
      <c r="H78" s="82">
        <f>SUM(H77)</f>
        <v>4687.581395348838</v>
      </c>
      <c r="I78" s="82">
        <f>SUM(I77)</f>
        <v>3758.3488372093025</v>
      </c>
      <c r="J78" s="82">
        <f>SUM(J77)</f>
        <v>2364</v>
      </c>
    </row>
    <row r="79" spans="1:10" ht="12.75">
      <c r="A79" s="7" t="s">
        <v>239</v>
      </c>
      <c r="B79" s="7" t="s">
        <v>205</v>
      </c>
      <c r="E79" t="s">
        <v>203</v>
      </c>
      <c r="F79" s="83">
        <f>F78</f>
        <v>14567.279069767443</v>
      </c>
      <c r="G79" s="83">
        <f>G78</f>
        <v>3757.3488372093025</v>
      </c>
      <c r="H79" s="83">
        <f>H78</f>
        <v>4687.581395348838</v>
      </c>
      <c r="I79" s="83">
        <f>I78</f>
        <v>3758.3488372093025</v>
      </c>
      <c r="J79" s="83">
        <f>J78</f>
        <v>2364</v>
      </c>
    </row>
    <row r="80" spans="1:10" ht="12.75">
      <c r="A80" s="81"/>
      <c r="B80" s="81"/>
      <c r="C80" s="81"/>
      <c r="D80" s="81"/>
      <c r="E80" s="81" t="s">
        <v>196</v>
      </c>
      <c r="F80" s="84">
        <f>SUM(F79)</f>
        <v>14567.279069767443</v>
      </c>
      <c r="G80" s="84">
        <f>SUM(G79)</f>
        <v>3757.3488372093025</v>
      </c>
      <c r="H80" s="84">
        <f>SUM(H79)</f>
        <v>4687.581395348838</v>
      </c>
      <c r="I80" s="84">
        <f>SUM(I79)</f>
        <v>3758.3488372093025</v>
      </c>
      <c r="J80" s="84">
        <f>SUM(J79)</f>
        <v>2364</v>
      </c>
    </row>
    <row r="82" spans="1:10" ht="12.75">
      <c r="A82" s="7" t="s">
        <v>240</v>
      </c>
      <c r="B82" s="7" t="s">
        <v>241</v>
      </c>
      <c r="E82" t="s">
        <v>203</v>
      </c>
      <c r="F82" s="83">
        <f>F80</f>
        <v>14567.279069767443</v>
      </c>
      <c r="G82" s="83">
        <f>G80</f>
        <v>3757.3488372093025</v>
      </c>
      <c r="H82" s="83">
        <f>H80</f>
        <v>4687.581395348838</v>
      </c>
      <c r="I82" s="83">
        <f>I80</f>
        <v>3758.3488372093025</v>
      </c>
      <c r="J82" s="83">
        <f>J80</f>
        <v>2364</v>
      </c>
    </row>
    <row r="83" spans="5:10" ht="12.75">
      <c r="E83" t="s">
        <v>196</v>
      </c>
      <c r="F83" s="83">
        <f>SUM(F82)</f>
        <v>14567.279069767443</v>
      </c>
      <c r="G83" s="83">
        <f>SUM(G82)</f>
        <v>3757.3488372093025</v>
      </c>
      <c r="H83" s="83">
        <f>SUM(H82)</f>
        <v>4687.581395348838</v>
      </c>
      <c r="I83" s="83">
        <f>SUM(I82)</f>
        <v>3758.3488372093025</v>
      </c>
      <c r="J83" s="83">
        <f>SUM(J82)</f>
        <v>2364</v>
      </c>
    </row>
    <row r="84" spans="1:10" ht="12.75">
      <c r="A84" s="81"/>
      <c r="B84" s="81"/>
      <c r="C84" s="81"/>
      <c r="D84" s="81"/>
      <c r="E84" s="81"/>
      <c r="F84" s="81"/>
      <c r="G84" s="81"/>
      <c r="H84" s="81"/>
      <c r="I84" s="81"/>
      <c r="J84" s="81"/>
    </row>
    <row r="86" spans="1:10" ht="12.75">
      <c r="A86" s="7" t="s">
        <v>242</v>
      </c>
      <c r="B86" s="7" t="s">
        <v>243</v>
      </c>
      <c r="E86" t="s">
        <v>203</v>
      </c>
      <c r="F86" s="83">
        <f>F27+F41+F55+F70+F83</f>
        <v>885936.0465116279</v>
      </c>
      <c r="G86" s="83">
        <f>G27+G41+G55+G70+G83</f>
        <v>293927.4418604651</v>
      </c>
      <c r="H86" s="83">
        <f>H27+H41+H55+H70+H83</f>
        <v>223881.3953488372</v>
      </c>
      <c r="I86" s="83">
        <f>I27+I41+I55+I70+I83</f>
        <v>202490.9069767442</v>
      </c>
      <c r="J86" s="83">
        <f>J27+J41+J55+J70+J83</f>
        <v>165636.3023255814</v>
      </c>
    </row>
    <row r="87" spans="5:10" ht="12.75">
      <c r="E87" t="s">
        <v>196</v>
      </c>
      <c r="F87" s="83">
        <f>SUM(F86)</f>
        <v>885936.0465116279</v>
      </c>
      <c r="G87" s="83">
        <f>SUM(G86)</f>
        <v>293927.4418604651</v>
      </c>
      <c r="H87" s="83">
        <f>SUM(H86)</f>
        <v>223881.3953488372</v>
      </c>
      <c r="I87" s="83">
        <f>SUM(I86)</f>
        <v>202490.9069767442</v>
      </c>
      <c r="J87" s="83">
        <f>SUM(J86)</f>
        <v>165636.3023255814</v>
      </c>
    </row>
    <row r="88" spans="1:10" ht="12.75">
      <c r="A88" s="81"/>
      <c r="B88" s="81"/>
      <c r="C88" s="81"/>
      <c r="D88" s="81"/>
      <c r="E88" s="81"/>
      <c r="F88" s="81"/>
      <c r="G88" s="81"/>
      <c r="H88" s="81"/>
      <c r="I88" s="81"/>
      <c r="J88" s="81"/>
    </row>
    <row r="89" ht="12.75">
      <c r="A89" t="s">
        <v>257</v>
      </c>
    </row>
  </sheetData>
  <printOptions horizontalCentered="1"/>
  <pageMargins left="0.75" right="0.75" top="1" bottom="1" header="0.492125985" footer="0.492125985"/>
  <pageSetup horizontalDpi="300" verticalDpi="300" orientation="landscape" scale="88" r:id="rId2"/>
  <rowBreaks count="2" manualBreakCount="2">
    <brk id="38" max="255" man="1"/>
    <brk id="71" max="255" man="1"/>
  </rowBreaks>
  <drawing r:id="rId1"/>
</worksheet>
</file>

<file path=xl/worksheets/sheet2.xml><?xml version="1.0" encoding="utf-8"?>
<worksheet xmlns="http://schemas.openxmlformats.org/spreadsheetml/2006/main" xmlns:r="http://schemas.openxmlformats.org/officeDocument/2006/relationships">
  <dimension ref="A1:F145"/>
  <sheetViews>
    <sheetView tabSelected="1" view="pageBreakPreview" zoomScale="75" zoomScaleNormal="75" zoomScaleSheetLayoutView="75" workbookViewId="0" topLeftCell="A1">
      <selection activeCell="B14" sqref="B14:B30"/>
    </sheetView>
  </sheetViews>
  <sheetFormatPr defaultColWidth="9.140625" defaultRowHeight="12.75"/>
  <cols>
    <col min="1" max="1" width="29.00390625" style="0" customWidth="1"/>
    <col min="2" max="2" width="28.421875" style="0" customWidth="1"/>
    <col min="3" max="3" width="62.00390625" style="0" customWidth="1"/>
    <col min="4" max="4" width="24.7109375" style="0" customWidth="1"/>
    <col min="5" max="5" width="26.8515625" style="0" customWidth="1"/>
  </cols>
  <sheetData>
    <row r="1" spans="2:5" s="7" customFormat="1" ht="15">
      <c r="B1" s="135" t="s">
        <v>275</v>
      </c>
      <c r="C1" s="136"/>
      <c r="D1" s="136"/>
      <c r="E1" s="137"/>
    </row>
    <row r="2" spans="2:5" s="7" customFormat="1" ht="15">
      <c r="B2" s="135" t="s">
        <v>59</v>
      </c>
      <c r="C2" s="136"/>
      <c r="D2" s="136"/>
      <c r="E2" s="137"/>
    </row>
    <row r="3" spans="2:5" s="1" customFormat="1" ht="18" customHeight="1">
      <c r="B3" s="135" t="s">
        <v>17</v>
      </c>
      <c r="C3" s="136"/>
      <c r="D3" s="136"/>
      <c r="E3" s="137"/>
    </row>
    <row r="4" spans="2:5" s="1" customFormat="1" ht="17.25" customHeight="1">
      <c r="B4" s="135" t="s">
        <v>37</v>
      </c>
      <c r="C4" s="136"/>
      <c r="D4" s="136"/>
      <c r="E4" s="137"/>
    </row>
    <row r="5" spans="2:5" s="1" customFormat="1" ht="17.25" customHeight="1">
      <c r="B5" s="135" t="s">
        <v>55</v>
      </c>
      <c r="C5" s="136"/>
      <c r="D5" s="136"/>
      <c r="E5" s="137"/>
    </row>
    <row r="6" spans="2:5" s="1" customFormat="1" ht="15.75" customHeight="1">
      <c r="B6" s="135" t="s">
        <v>18</v>
      </c>
      <c r="C6" s="136"/>
      <c r="D6" s="136"/>
      <c r="E6" s="137"/>
    </row>
    <row r="7" spans="2:5" s="1" customFormat="1" ht="138.75" customHeight="1">
      <c r="B7" s="127" t="s">
        <v>274</v>
      </c>
      <c r="C7" s="128"/>
      <c r="D7" s="128"/>
      <c r="E7" s="129"/>
    </row>
    <row r="8" spans="2:5" s="1" customFormat="1" ht="13.5" thickBot="1">
      <c r="B8" s="8"/>
      <c r="C8" s="8"/>
      <c r="D8" s="66" t="s">
        <v>98</v>
      </c>
      <c r="E8" s="66">
        <v>2.15</v>
      </c>
    </row>
    <row r="9" spans="1:5" s="16" customFormat="1" ht="15">
      <c r="A9" s="131" t="s">
        <v>1</v>
      </c>
      <c r="B9" s="132"/>
      <c r="C9" s="132"/>
      <c r="D9" s="132"/>
      <c r="E9" s="15"/>
    </row>
    <row r="10" spans="1:5" s="16" customFormat="1" ht="15.75" thickBot="1">
      <c r="A10" s="133" t="s">
        <v>3</v>
      </c>
      <c r="B10" s="134"/>
      <c r="C10" s="134"/>
      <c r="D10" s="134"/>
      <c r="E10" s="17"/>
    </row>
    <row r="11" spans="1:4" s="1" customFormat="1" ht="12.75">
      <c r="A11" s="5"/>
      <c r="B11" s="4"/>
      <c r="C11" s="3"/>
      <c r="D11" s="3"/>
    </row>
    <row r="12" spans="1:5" s="30" customFormat="1" ht="20.25" customHeight="1">
      <c r="A12" s="122" t="s">
        <v>12</v>
      </c>
      <c r="B12" s="122" t="s">
        <v>13</v>
      </c>
      <c r="C12" s="122" t="s">
        <v>32</v>
      </c>
      <c r="D12" s="122" t="s">
        <v>2</v>
      </c>
      <c r="E12" s="122" t="s">
        <v>35</v>
      </c>
    </row>
    <row r="13" spans="1:5" s="30" customFormat="1" ht="36" customHeight="1" thickBot="1">
      <c r="A13" s="123"/>
      <c r="B13" s="123"/>
      <c r="C13" s="123"/>
      <c r="D13" s="123"/>
      <c r="E13" s="130"/>
    </row>
    <row r="14" spans="1:5" s="1" customFormat="1" ht="57.75" customHeight="1" thickTop="1">
      <c r="A14" s="102" t="s">
        <v>106</v>
      </c>
      <c r="B14" s="102" t="s">
        <v>105</v>
      </c>
      <c r="C14" s="33" t="s">
        <v>267</v>
      </c>
      <c r="D14" s="10" t="s">
        <v>33</v>
      </c>
      <c r="E14" s="76" t="s">
        <v>61</v>
      </c>
    </row>
    <row r="15" spans="1:5" s="1" customFormat="1" ht="12" customHeight="1">
      <c r="A15" s="100"/>
      <c r="B15" s="100"/>
      <c r="C15" s="104" t="s">
        <v>34</v>
      </c>
      <c r="D15" s="106"/>
      <c r="E15" s="68" t="s">
        <v>62</v>
      </c>
    </row>
    <row r="16" spans="1:5" s="1" customFormat="1" ht="12.75" customHeight="1">
      <c r="A16" s="100"/>
      <c r="B16" s="100"/>
      <c r="C16" s="93" t="s">
        <v>115</v>
      </c>
      <c r="D16" s="92" t="s">
        <v>33</v>
      </c>
      <c r="E16" s="115" t="s">
        <v>61</v>
      </c>
    </row>
    <row r="17" spans="1:5" s="1" customFormat="1" ht="12.75">
      <c r="A17" s="100"/>
      <c r="B17" s="100"/>
      <c r="C17" s="109"/>
      <c r="D17" s="93"/>
      <c r="E17" s="116"/>
    </row>
    <row r="18" spans="1:5" s="1" customFormat="1" ht="12.75">
      <c r="A18" s="100"/>
      <c r="B18" s="100"/>
      <c r="C18" s="109"/>
      <c r="D18" s="93"/>
      <c r="E18" s="116"/>
    </row>
    <row r="19" spans="1:5" s="1" customFormat="1" ht="12.75">
      <c r="A19" s="100"/>
      <c r="B19" s="100"/>
      <c r="C19" s="110"/>
      <c r="D19" s="94"/>
      <c r="E19" s="117"/>
    </row>
    <row r="20" spans="1:5" s="1" customFormat="1" ht="12.75">
      <c r="A20" s="100"/>
      <c r="B20" s="100"/>
      <c r="C20" s="104" t="s">
        <v>63</v>
      </c>
      <c r="D20" s="106"/>
      <c r="E20" s="13" t="s">
        <v>62</v>
      </c>
    </row>
    <row r="21" spans="1:5" s="1" customFormat="1" ht="12.75" customHeight="1">
      <c r="A21" s="100"/>
      <c r="B21" s="100"/>
      <c r="C21" s="93" t="s">
        <v>103</v>
      </c>
      <c r="D21" s="92" t="s">
        <v>33</v>
      </c>
      <c r="E21" s="115" t="s">
        <v>61</v>
      </c>
    </row>
    <row r="22" spans="1:5" s="1" customFormat="1" ht="12.75">
      <c r="A22" s="100"/>
      <c r="B22" s="100"/>
      <c r="C22" s="109"/>
      <c r="D22" s="93"/>
      <c r="E22" s="116"/>
    </row>
    <row r="23" spans="1:5" s="1" customFormat="1" ht="12.75">
      <c r="A23" s="100"/>
      <c r="B23" s="100"/>
      <c r="C23" s="109"/>
      <c r="D23" s="93"/>
      <c r="E23" s="116"/>
    </row>
    <row r="24" spans="1:5" s="1" customFormat="1" ht="12.75">
      <c r="A24" s="100"/>
      <c r="B24" s="100"/>
      <c r="C24" s="110"/>
      <c r="D24" s="94"/>
      <c r="E24" s="117"/>
    </row>
    <row r="25" spans="1:5" s="1" customFormat="1" ht="12.75">
      <c r="A25" s="100"/>
      <c r="B25" s="100"/>
      <c r="C25" s="104" t="s">
        <v>64</v>
      </c>
      <c r="D25" s="106"/>
      <c r="E25" s="13" t="s">
        <v>62</v>
      </c>
    </row>
    <row r="26" spans="1:5" s="1" customFormat="1" ht="12.75" customHeight="1">
      <c r="A26" s="100"/>
      <c r="B26" s="100"/>
      <c r="C26" s="93" t="s">
        <v>104</v>
      </c>
      <c r="D26" s="92" t="s">
        <v>33</v>
      </c>
      <c r="E26" s="115" t="s">
        <v>61</v>
      </c>
    </row>
    <row r="27" spans="1:5" s="1" customFormat="1" ht="12.75">
      <c r="A27" s="100"/>
      <c r="B27" s="100"/>
      <c r="C27" s="109"/>
      <c r="D27" s="93"/>
      <c r="E27" s="116"/>
    </row>
    <row r="28" spans="1:5" s="1" customFormat="1" ht="12.75">
      <c r="A28" s="100"/>
      <c r="B28" s="100"/>
      <c r="C28" s="109"/>
      <c r="D28" s="93"/>
      <c r="E28" s="116"/>
    </row>
    <row r="29" spans="1:5" s="1" customFormat="1" ht="12.75">
      <c r="A29" s="100"/>
      <c r="B29" s="100"/>
      <c r="C29" s="110"/>
      <c r="D29" s="94"/>
      <c r="E29" s="117"/>
    </row>
    <row r="30" spans="1:5" s="1" customFormat="1" ht="13.5" thickBot="1">
      <c r="A30" s="100"/>
      <c r="B30" s="100"/>
      <c r="C30" s="104" t="s">
        <v>102</v>
      </c>
      <c r="D30" s="106"/>
      <c r="E30" s="13" t="s">
        <v>62</v>
      </c>
    </row>
    <row r="31" spans="1:6" s="1" customFormat="1" ht="13.5" thickTop="1">
      <c r="A31" s="87" t="s">
        <v>101</v>
      </c>
      <c r="B31" s="88"/>
      <c r="C31" s="88"/>
      <c r="D31" s="89"/>
      <c r="E31" s="72">
        <f>320000+67000/E8-44297</f>
        <v>306865.79069767444</v>
      </c>
      <c r="F31" s="19"/>
    </row>
    <row r="32" spans="1:6" s="30" customFormat="1" ht="20.25" customHeight="1">
      <c r="A32" s="95" t="s">
        <v>12</v>
      </c>
      <c r="B32" s="95" t="s">
        <v>13</v>
      </c>
      <c r="C32" s="95" t="s">
        <v>32</v>
      </c>
      <c r="D32" s="95" t="s">
        <v>2</v>
      </c>
      <c r="E32" s="95" t="s">
        <v>35</v>
      </c>
      <c r="F32" s="19"/>
    </row>
    <row r="33" spans="1:6" s="30" customFormat="1" ht="35.25" customHeight="1">
      <c r="A33" s="95"/>
      <c r="B33" s="95"/>
      <c r="C33" s="95"/>
      <c r="D33" s="95"/>
      <c r="E33" s="95"/>
      <c r="F33" s="19"/>
    </row>
    <row r="34" spans="1:5" s="1" customFormat="1" ht="55.5" customHeight="1" hidden="1">
      <c r="A34" s="100" t="s">
        <v>107</v>
      </c>
      <c r="B34" s="99" t="s">
        <v>140</v>
      </c>
      <c r="C34" s="12" t="s">
        <v>268</v>
      </c>
      <c r="D34" s="12" t="s">
        <v>33</v>
      </c>
      <c r="E34" s="32" t="s">
        <v>82</v>
      </c>
    </row>
    <row r="35" spans="1:5" s="1" customFormat="1" ht="12.75">
      <c r="A35" s="100"/>
      <c r="B35" s="100"/>
      <c r="C35" s="104" t="s">
        <v>0</v>
      </c>
      <c r="D35" s="106"/>
      <c r="E35" s="13" t="s">
        <v>62</v>
      </c>
    </row>
    <row r="36" spans="1:5" s="1" customFormat="1" ht="12.75">
      <c r="A36" s="100"/>
      <c r="B36" s="100"/>
      <c r="C36" s="93" t="s">
        <v>116</v>
      </c>
      <c r="D36" s="92" t="s">
        <v>33</v>
      </c>
      <c r="E36" s="115" t="s">
        <v>82</v>
      </c>
    </row>
    <row r="37" spans="1:5" s="1" customFormat="1" ht="12.75">
      <c r="A37" s="100"/>
      <c r="B37" s="100"/>
      <c r="C37" s="109"/>
      <c r="D37" s="93"/>
      <c r="E37" s="116"/>
    </row>
    <row r="38" spans="1:5" s="1" customFormat="1" ht="12.75" customHeight="1">
      <c r="A38" s="100"/>
      <c r="B38" s="100"/>
      <c r="C38" s="109"/>
      <c r="D38" s="93"/>
      <c r="E38" s="116"/>
    </row>
    <row r="39" spans="1:5" s="1" customFormat="1" ht="12.75">
      <c r="A39" s="100"/>
      <c r="B39" s="100"/>
      <c r="C39" s="110"/>
      <c r="D39" s="94"/>
      <c r="E39" s="117"/>
    </row>
    <row r="40" spans="1:5" s="1" customFormat="1" ht="12.75">
      <c r="A40" s="100"/>
      <c r="B40" s="100"/>
      <c r="C40" s="104" t="s">
        <v>65</v>
      </c>
      <c r="D40" s="106"/>
      <c r="E40" s="13" t="s">
        <v>62</v>
      </c>
    </row>
    <row r="41" spans="1:5" s="1" customFormat="1" ht="12.75" customHeight="1">
      <c r="A41" s="100"/>
      <c r="B41" s="100"/>
      <c r="C41" s="93" t="s">
        <v>117</v>
      </c>
      <c r="D41" s="92" t="s">
        <v>33</v>
      </c>
      <c r="E41" s="115" t="s">
        <v>82</v>
      </c>
    </row>
    <row r="42" spans="1:5" s="1" customFormat="1" ht="12.75">
      <c r="A42" s="100"/>
      <c r="B42" s="100"/>
      <c r="C42" s="109"/>
      <c r="D42" s="93"/>
      <c r="E42" s="116"/>
    </row>
    <row r="43" spans="1:5" s="1" customFormat="1" ht="12.75">
      <c r="A43" s="100"/>
      <c r="B43" s="100"/>
      <c r="C43" s="109"/>
      <c r="D43" s="93"/>
      <c r="E43" s="116"/>
    </row>
    <row r="44" spans="1:5" s="1" customFormat="1" ht="12.75">
      <c r="A44" s="100"/>
      <c r="B44" s="100"/>
      <c r="C44" s="110"/>
      <c r="D44" s="94"/>
      <c r="E44" s="117"/>
    </row>
    <row r="45" spans="1:5" s="1" customFormat="1" ht="12.75">
      <c r="A45" s="100"/>
      <c r="B45" s="100"/>
      <c r="C45" s="104" t="s">
        <v>66</v>
      </c>
      <c r="D45" s="106"/>
      <c r="E45" s="13" t="s">
        <v>62</v>
      </c>
    </row>
    <row r="46" spans="1:5" s="1" customFormat="1" ht="12.75" customHeight="1">
      <c r="A46" s="100"/>
      <c r="B46" s="100"/>
      <c r="C46" s="93" t="s">
        <v>118</v>
      </c>
      <c r="D46" s="92" t="s">
        <v>33</v>
      </c>
      <c r="E46" s="115" t="s">
        <v>82</v>
      </c>
    </row>
    <row r="47" spans="1:5" s="1" customFormat="1" ht="12.75">
      <c r="A47" s="100"/>
      <c r="B47" s="100"/>
      <c r="C47" s="109"/>
      <c r="D47" s="93"/>
      <c r="E47" s="116"/>
    </row>
    <row r="48" spans="1:5" s="1" customFormat="1" ht="12.75">
      <c r="A48" s="100"/>
      <c r="B48" s="100"/>
      <c r="C48" s="109"/>
      <c r="D48" s="93"/>
      <c r="E48" s="116"/>
    </row>
    <row r="49" spans="1:5" s="1" customFormat="1" ht="12.75">
      <c r="A49" s="100"/>
      <c r="B49" s="100"/>
      <c r="C49" s="110"/>
      <c r="D49" s="94"/>
      <c r="E49" s="117"/>
    </row>
    <row r="50" spans="1:5" s="1" customFormat="1" ht="13.5" thickBot="1">
      <c r="A50" s="100"/>
      <c r="B50" s="100"/>
      <c r="C50" s="104" t="s">
        <v>108</v>
      </c>
      <c r="D50" s="106"/>
      <c r="E50" s="13" t="s">
        <v>62</v>
      </c>
    </row>
    <row r="51" spans="1:5" s="1" customFormat="1" ht="13.5" thickTop="1">
      <c r="A51" s="118" t="s">
        <v>100</v>
      </c>
      <c r="B51" s="119"/>
      <c r="C51" s="119"/>
      <c r="D51" s="120"/>
      <c r="E51" s="72">
        <f>120000/E8</f>
        <v>55813.9534883721</v>
      </c>
    </row>
    <row r="52" spans="1:6" s="30" customFormat="1" ht="20.25" customHeight="1">
      <c r="A52" s="95" t="s">
        <v>12</v>
      </c>
      <c r="B52" s="95" t="s">
        <v>13</v>
      </c>
      <c r="C52" s="95" t="s">
        <v>32</v>
      </c>
      <c r="D52" s="95" t="s">
        <v>2</v>
      </c>
      <c r="E52" s="95" t="s">
        <v>35</v>
      </c>
      <c r="F52" s="19"/>
    </row>
    <row r="53" spans="1:6" s="30" customFormat="1" ht="36" customHeight="1">
      <c r="A53" s="95"/>
      <c r="B53" s="95"/>
      <c r="C53" s="95"/>
      <c r="D53" s="95"/>
      <c r="E53" s="95"/>
      <c r="F53" s="19"/>
    </row>
    <row r="54" spans="1:5" s="1" customFormat="1" ht="55.5" customHeight="1">
      <c r="A54" s="99" t="s">
        <v>109</v>
      </c>
      <c r="B54" s="99" t="s">
        <v>110</v>
      </c>
      <c r="C54" s="12" t="s">
        <v>119</v>
      </c>
      <c r="D54" s="12" t="s">
        <v>33</v>
      </c>
      <c r="E54" s="70">
        <f>30000/E8</f>
        <v>13953.488372093025</v>
      </c>
    </row>
    <row r="55" spans="1:5" s="1" customFormat="1" ht="12.75">
      <c r="A55" s="100"/>
      <c r="B55" s="100"/>
      <c r="C55" s="104" t="s">
        <v>67</v>
      </c>
      <c r="D55" s="106"/>
      <c r="E55" s="68">
        <f>E54</f>
        <v>13953.488372093025</v>
      </c>
    </row>
    <row r="56" spans="1:5" s="1" customFormat="1" ht="12.75">
      <c r="A56" s="100"/>
      <c r="B56" s="100"/>
      <c r="C56" s="93" t="s">
        <v>120</v>
      </c>
      <c r="D56" s="92" t="s">
        <v>33</v>
      </c>
      <c r="E56" s="91">
        <f>60000/E8</f>
        <v>27906.97674418605</v>
      </c>
    </row>
    <row r="57" spans="1:5" s="1" customFormat="1" ht="12.75">
      <c r="A57" s="100"/>
      <c r="B57" s="100"/>
      <c r="C57" s="109"/>
      <c r="D57" s="93"/>
      <c r="E57" s="91"/>
    </row>
    <row r="58" spans="1:5" s="1" customFormat="1" ht="12.75" customHeight="1">
      <c r="A58" s="100"/>
      <c r="B58" s="100"/>
      <c r="C58" s="109"/>
      <c r="D58" s="93"/>
      <c r="E58" s="91"/>
    </row>
    <row r="59" spans="1:5" s="1" customFormat="1" ht="12.75">
      <c r="A59" s="100"/>
      <c r="B59" s="100"/>
      <c r="C59" s="110"/>
      <c r="D59" s="94"/>
      <c r="E59" s="91"/>
    </row>
    <row r="60" spans="1:5" s="1" customFormat="1" ht="12.75">
      <c r="A60" s="100"/>
      <c r="B60" s="100"/>
      <c r="C60" s="104" t="s">
        <v>68</v>
      </c>
      <c r="D60" s="106"/>
      <c r="E60" s="68">
        <f>E56</f>
        <v>27906.97674418605</v>
      </c>
    </row>
    <row r="61" spans="1:5" s="1" customFormat="1" ht="12.75">
      <c r="A61" s="100"/>
      <c r="B61" s="100"/>
      <c r="C61" s="93" t="s">
        <v>112</v>
      </c>
      <c r="D61" s="92" t="s">
        <v>33</v>
      </c>
      <c r="E61" s="138">
        <f>30000/E8</f>
        <v>13953.488372093025</v>
      </c>
    </row>
    <row r="62" spans="1:5" s="1" customFormat="1" ht="12.75">
      <c r="A62" s="100"/>
      <c r="B62" s="100"/>
      <c r="C62" s="109"/>
      <c r="D62" s="93"/>
      <c r="E62" s="139"/>
    </row>
    <row r="63" spans="1:5" s="1" customFormat="1" ht="12.75">
      <c r="A63" s="100"/>
      <c r="B63" s="100"/>
      <c r="C63" s="109"/>
      <c r="D63" s="93"/>
      <c r="E63" s="139"/>
    </row>
    <row r="64" spans="1:5" s="1" customFormat="1" ht="12.75">
      <c r="A64" s="100"/>
      <c r="B64" s="100"/>
      <c r="C64" s="110"/>
      <c r="D64" s="94"/>
      <c r="E64" s="140"/>
    </row>
    <row r="65" spans="1:5" s="1" customFormat="1" ht="12.75">
      <c r="A65" s="100"/>
      <c r="B65" s="100"/>
      <c r="C65" s="104" t="s">
        <v>69</v>
      </c>
      <c r="D65" s="106"/>
      <c r="E65" s="68">
        <f>E61</f>
        <v>13953.488372093025</v>
      </c>
    </row>
    <row r="66" spans="1:5" s="1" customFormat="1" ht="12.75">
      <c r="A66" s="100"/>
      <c r="B66" s="100"/>
      <c r="C66" s="93" t="s">
        <v>111</v>
      </c>
      <c r="D66" s="92" t="s">
        <v>33</v>
      </c>
      <c r="E66" s="138">
        <f>20000/E8</f>
        <v>9302.32558139535</v>
      </c>
    </row>
    <row r="67" spans="1:5" s="1" customFormat="1" ht="12.75">
      <c r="A67" s="100"/>
      <c r="B67" s="100"/>
      <c r="C67" s="109"/>
      <c r="D67" s="93"/>
      <c r="E67" s="139"/>
    </row>
    <row r="68" spans="1:5" s="1" customFormat="1" ht="12.75">
      <c r="A68" s="100"/>
      <c r="B68" s="100"/>
      <c r="C68" s="109"/>
      <c r="D68" s="93"/>
      <c r="E68" s="139"/>
    </row>
    <row r="69" spans="1:5" s="1" customFormat="1" ht="12.75">
      <c r="A69" s="100"/>
      <c r="B69" s="100"/>
      <c r="C69" s="110"/>
      <c r="D69" s="94"/>
      <c r="E69" s="140"/>
    </row>
    <row r="70" spans="1:5" s="1" customFormat="1" ht="12.75">
      <c r="A70" s="100"/>
      <c r="B70" s="101"/>
      <c r="C70" s="104" t="s">
        <v>113</v>
      </c>
      <c r="D70" s="106"/>
      <c r="E70" s="68">
        <f>E66</f>
        <v>9302.32558139535</v>
      </c>
    </row>
    <row r="71" spans="1:5" s="1" customFormat="1" ht="12.75">
      <c r="A71" s="100"/>
      <c r="B71" s="99" t="s">
        <v>114</v>
      </c>
      <c r="C71" s="93" t="s">
        <v>163</v>
      </c>
      <c r="D71" s="92" t="s">
        <v>33</v>
      </c>
      <c r="E71" s="91">
        <f>50000/E8</f>
        <v>23255.813953488374</v>
      </c>
    </row>
    <row r="72" spans="1:5" s="1" customFormat="1" ht="12.75">
      <c r="A72" s="100"/>
      <c r="B72" s="100"/>
      <c r="C72" s="109"/>
      <c r="D72" s="93"/>
      <c r="E72" s="91"/>
    </row>
    <row r="73" spans="1:5" s="1" customFormat="1" ht="12.75">
      <c r="A73" s="100"/>
      <c r="B73" s="100"/>
      <c r="C73" s="109"/>
      <c r="D73" s="93"/>
      <c r="E73" s="91"/>
    </row>
    <row r="74" spans="1:5" s="1" customFormat="1" ht="12.75" customHeight="1">
      <c r="A74" s="100"/>
      <c r="B74" s="100"/>
      <c r="C74" s="110"/>
      <c r="D74" s="94"/>
      <c r="E74" s="91"/>
    </row>
    <row r="75" spans="1:5" s="1" customFormat="1" ht="12.75" customHeight="1">
      <c r="A75" s="100"/>
      <c r="B75" s="100"/>
      <c r="C75" s="104" t="s">
        <v>70</v>
      </c>
      <c r="D75" s="106"/>
      <c r="E75" s="68">
        <f>E71</f>
        <v>23255.813953488374</v>
      </c>
    </row>
    <row r="76" spans="1:5" s="1" customFormat="1" ht="12.75" customHeight="1">
      <c r="A76" s="100"/>
      <c r="B76" s="100"/>
      <c r="C76" s="93" t="s">
        <v>164</v>
      </c>
      <c r="D76" s="92" t="s">
        <v>33</v>
      </c>
      <c r="E76" s="91">
        <f>25000/E8</f>
        <v>11627.906976744187</v>
      </c>
    </row>
    <row r="77" spans="1:5" s="1" customFormat="1" ht="12.75" customHeight="1">
      <c r="A77" s="100"/>
      <c r="B77" s="100"/>
      <c r="C77" s="109"/>
      <c r="D77" s="93"/>
      <c r="E77" s="91"/>
    </row>
    <row r="78" spans="1:5" s="1" customFormat="1" ht="12.75" customHeight="1">
      <c r="A78" s="100"/>
      <c r="B78" s="100"/>
      <c r="C78" s="109"/>
      <c r="D78" s="93"/>
      <c r="E78" s="91"/>
    </row>
    <row r="79" spans="1:5" s="1" customFormat="1" ht="12.75" customHeight="1">
      <c r="A79" s="100"/>
      <c r="B79" s="100"/>
      <c r="C79" s="110"/>
      <c r="D79" s="94"/>
      <c r="E79" s="91"/>
    </row>
    <row r="80" spans="1:5" s="1" customFormat="1" ht="12.75" customHeight="1">
      <c r="A80" s="100"/>
      <c r="B80" s="100"/>
      <c r="C80" s="104" t="s">
        <v>71</v>
      </c>
      <c r="D80" s="106"/>
      <c r="E80" s="68">
        <f>E76</f>
        <v>11627.906976744187</v>
      </c>
    </row>
    <row r="81" spans="1:5" s="1" customFormat="1" ht="12.75" customHeight="1">
      <c r="A81" s="100"/>
      <c r="B81" s="107"/>
      <c r="C81" s="93" t="s">
        <v>162</v>
      </c>
      <c r="D81" s="92" t="s">
        <v>33</v>
      </c>
      <c r="E81" s="124">
        <f>25000/E8</f>
        <v>11627.906976744187</v>
      </c>
    </row>
    <row r="82" spans="1:5" s="1" customFormat="1" ht="12.75">
      <c r="A82" s="100"/>
      <c r="B82" s="107"/>
      <c r="C82" s="109"/>
      <c r="D82" s="93"/>
      <c r="E82" s="125"/>
    </row>
    <row r="83" spans="1:5" s="1" customFormat="1" ht="12.75">
      <c r="A83" s="100"/>
      <c r="B83" s="107"/>
      <c r="C83" s="109"/>
      <c r="D83" s="93"/>
      <c r="E83" s="125"/>
    </row>
    <row r="84" spans="1:5" s="1" customFormat="1" ht="12.75">
      <c r="A84" s="100"/>
      <c r="B84" s="107"/>
      <c r="C84" s="110"/>
      <c r="D84" s="93"/>
      <c r="E84" s="126"/>
    </row>
    <row r="85" spans="1:5" s="1" customFormat="1" ht="12.75">
      <c r="A85" s="100"/>
      <c r="B85" s="108"/>
      <c r="C85" s="104" t="s">
        <v>72</v>
      </c>
      <c r="D85" s="106"/>
      <c r="E85" s="74">
        <f>E81</f>
        <v>11627.906976744187</v>
      </c>
    </row>
    <row r="86" spans="1:5" s="1" customFormat="1" ht="89.25">
      <c r="A86" s="100"/>
      <c r="B86" s="99" t="s">
        <v>269</v>
      </c>
      <c r="C86" s="11" t="s">
        <v>270</v>
      </c>
      <c r="D86" s="10" t="s">
        <v>33</v>
      </c>
      <c r="E86" s="67">
        <v>46140</v>
      </c>
    </row>
    <row r="87" spans="1:5" s="1" customFormat="1" ht="12.75">
      <c r="A87" s="100"/>
      <c r="B87" s="100"/>
      <c r="C87" s="104" t="s">
        <v>73</v>
      </c>
      <c r="D87" s="106"/>
      <c r="E87" s="68">
        <f>E86</f>
        <v>46140</v>
      </c>
    </row>
    <row r="88" spans="1:5" s="1" customFormat="1" ht="124.5" customHeight="1">
      <c r="A88" s="100"/>
      <c r="B88" s="100"/>
      <c r="C88" s="11" t="s">
        <v>271</v>
      </c>
      <c r="D88" s="10" t="s">
        <v>33</v>
      </c>
      <c r="E88" s="67">
        <v>34230</v>
      </c>
    </row>
    <row r="89" spans="1:5" s="1" customFormat="1" ht="12.75">
      <c r="A89" s="100"/>
      <c r="B89" s="100"/>
      <c r="C89" s="104" t="s">
        <v>75</v>
      </c>
      <c r="D89" s="106"/>
      <c r="E89" s="69">
        <f>E88</f>
        <v>34230</v>
      </c>
    </row>
    <row r="90" spans="1:5" s="1" customFormat="1" ht="12.75">
      <c r="A90" s="100"/>
      <c r="B90" s="100"/>
      <c r="C90" s="92" t="s">
        <v>272</v>
      </c>
      <c r="D90" s="92" t="s">
        <v>33</v>
      </c>
      <c r="E90" s="121">
        <v>34233</v>
      </c>
    </row>
    <row r="91" spans="1:5" s="1" customFormat="1" ht="12.75">
      <c r="A91" s="100"/>
      <c r="B91" s="100"/>
      <c r="C91" s="93"/>
      <c r="D91" s="93"/>
      <c r="E91" s="97"/>
    </row>
    <row r="92" spans="1:5" s="1" customFormat="1" ht="12.75">
      <c r="A92" s="100"/>
      <c r="B92" s="100"/>
      <c r="C92" s="93"/>
      <c r="D92" s="93"/>
      <c r="E92" s="97"/>
    </row>
    <row r="93" spans="1:5" s="1" customFormat="1" ht="33.75" customHeight="1">
      <c r="A93" s="100"/>
      <c r="B93" s="100"/>
      <c r="C93" s="94"/>
      <c r="D93" s="94"/>
      <c r="E93" s="98"/>
    </row>
    <row r="94" spans="1:5" s="1" customFormat="1" ht="12.75">
      <c r="A94" s="100"/>
      <c r="B94" s="100"/>
      <c r="C94" s="104" t="s">
        <v>74</v>
      </c>
      <c r="D94" s="106"/>
      <c r="E94" s="69">
        <f>E90</f>
        <v>34233</v>
      </c>
    </row>
    <row r="95" spans="1:5" s="1" customFormat="1" ht="12.75">
      <c r="A95" s="100"/>
      <c r="B95" s="100"/>
      <c r="C95" s="92" t="s">
        <v>273</v>
      </c>
      <c r="D95" s="92" t="s">
        <v>33</v>
      </c>
      <c r="E95" s="121">
        <v>34234</v>
      </c>
    </row>
    <row r="96" spans="1:5" s="1" customFormat="1" ht="12.75">
      <c r="A96" s="100"/>
      <c r="B96" s="100"/>
      <c r="C96" s="93"/>
      <c r="D96" s="93"/>
      <c r="E96" s="97"/>
    </row>
    <row r="97" spans="1:5" s="1" customFormat="1" ht="12.75">
      <c r="A97" s="100"/>
      <c r="B97" s="100"/>
      <c r="C97" s="93"/>
      <c r="D97" s="93"/>
      <c r="E97" s="97"/>
    </row>
    <row r="98" spans="1:5" s="1" customFormat="1" ht="25.5" customHeight="1">
      <c r="A98" s="100"/>
      <c r="B98" s="100"/>
      <c r="C98" s="94"/>
      <c r="D98" s="94"/>
      <c r="E98" s="98"/>
    </row>
    <row r="99" spans="1:5" s="1" customFormat="1" ht="13.5" thickBot="1">
      <c r="A99" s="100"/>
      <c r="B99" s="103"/>
      <c r="C99" s="104" t="s">
        <v>131</v>
      </c>
      <c r="D99" s="106"/>
      <c r="E99" s="71">
        <f>E95</f>
        <v>34234</v>
      </c>
    </row>
    <row r="100" spans="1:5" s="1" customFormat="1" ht="54" customHeight="1" thickTop="1">
      <c r="A100" s="100"/>
      <c r="B100" s="102" t="s">
        <v>122</v>
      </c>
      <c r="C100" s="11" t="s">
        <v>123</v>
      </c>
      <c r="D100" s="10" t="s">
        <v>33</v>
      </c>
      <c r="E100" s="67">
        <v>69768</v>
      </c>
    </row>
    <row r="101" spans="1:5" s="1" customFormat="1" ht="12.75">
      <c r="A101" s="100"/>
      <c r="B101" s="100"/>
      <c r="C101" s="104" t="s">
        <v>76</v>
      </c>
      <c r="D101" s="105"/>
      <c r="E101" s="68">
        <f>E100</f>
        <v>69768</v>
      </c>
    </row>
    <row r="102" spans="1:5" s="1" customFormat="1" ht="51">
      <c r="A102" s="100"/>
      <c r="B102" s="100"/>
      <c r="C102" s="11" t="s">
        <v>124</v>
      </c>
      <c r="D102" s="10" t="s">
        <v>33</v>
      </c>
      <c r="E102" s="67">
        <f>35000/E8</f>
        <v>16279.06976744186</v>
      </c>
    </row>
    <row r="103" spans="1:5" s="1" customFormat="1" ht="13.5" thickBot="1">
      <c r="A103" s="100"/>
      <c r="B103" s="100"/>
      <c r="C103" s="104" t="s">
        <v>77</v>
      </c>
      <c r="D103" s="106"/>
      <c r="E103" s="71">
        <f>E102</f>
        <v>16279.06976744186</v>
      </c>
    </row>
    <row r="104" spans="1:5" s="1" customFormat="1" ht="13.5" thickTop="1">
      <c r="A104" s="100"/>
      <c r="B104" s="100"/>
      <c r="C104" s="92" t="s">
        <v>125</v>
      </c>
      <c r="D104" s="92" t="s">
        <v>33</v>
      </c>
      <c r="E104" s="96">
        <f>35000/E8</f>
        <v>16279.06976744186</v>
      </c>
    </row>
    <row r="105" spans="1:5" s="1" customFormat="1" ht="12.75">
      <c r="A105" s="100"/>
      <c r="B105" s="100"/>
      <c r="C105" s="93"/>
      <c r="D105" s="93"/>
      <c r="E105" s="97"/>
    </row>
    <row r="106" spans="1:5" s="1" customFormat="1" ht="12.75">
      <c r="A106" s="100"/>
      <c r="B106" s="100"/>
      <c r="C106" s="93"/>
      <c r="D106" s="93"/>
      <c r="E106" s="97"/>
    </row>
    <row r="107" spans="1:5" s="1" customFormat="1" ht="12.75">
      <c r="A107" s="100"/>
      <c r="B107" s="100"/>
      <c r="C107" s="94"/>
      <c r="D107" s="94"/>
      <c r="E107" s="98"/>
    </row>
    <row r="108" spans="1:5" s="1" customFormat="1" ht="13.5" thickBot="1">
      <c r="A108" s="100"/>
      <c r="B108" s="103"/>
      <c r="C108" s="104" t="s">
        <v>78</v>
      </c>
      <c r="D108" s="106"/>
      <c r="E108" s="71">
        <f>E104</f>
        <v>16279.06976744186</v>
      </c>
    </row>
    <row r="109" spans="1:5" s="1" customFormat="1" ht="54" customHeight="1" thickTop="1">
      <c r="A109" s="100"/>
      <c r="B109" s="102" t="s">
        <v>121</v>
      </c>
      <c r="C109" s="11" t="s">
        <v>126</v>
      </c>
      <c r="D109" s="10" t="s">
        <v>33</v>
      </c>
      <c r="E109" s="67">
        <v>31627</v>
      </c>
    </row>
    <row r="110" spans="1:5" s="1" customFormat="1" ht="12.75">
      <c r="A110" s="100"/>
      <c r="B110" s="100"/>
      <c r="C110" s="104" t="s">
        <v>76</v>
      </c>
      <c r="D110" s="105"/>
      <c r="E110" s="68">
        <f>E109</f>
        <v>31627</v>
      </c>
    </row>
    <row r="111" spans="1:5" s="1" customFormat="1" ht="51">
      <c r="A111" s="100"/>
      <c r="B111" s="100"/>
      <c r="C111" s="11" t="s">
        <v>127</v>
      </c>
      <c r="D111" s="10" t="s">
        <v>33</v>
      </c>
      <c r="E111" s="67">
        <v>31627</v>
      </c>
    </row>
    <row r="112" spans="1:5" s="1" customFormat="1" ht="13.5" thickBot="1">
      <c r="A112" s="100"/>
      <c r="B112" s="100"/>
      <c r="C112" s="104" t="s">
        <v>77</v>
      </c>
      <c r="D112" s="106"/>
      <c r="E112" s="71">
        <f>E111</f>
        <v>31627</v>
      </c>
    </row>
    <row r="113" spans="1:5" s="1" customFormat="1" ht="13.5" thickTop="1">
      <c r="A113" s="100"/>
      <c r="B113" s="100"/>
      <c r="C113" s="92" t="s">
        <v>128</v>
      </c>
      <c r="D113" s="92" t="s">
        <v>33</v>
      </c>
      <c r="E113" s="96">
        <v>24186</v>
      </c>
    </row>
    <row r="114" spans="1:5" s="1" customFormat="1" ht="12.75">
      <c r="A114" s="100"/>
      <c r="B114" s="100"/>
      <c r="C114" s="93"/>
      <c r="D114" s="93"/>
      <c r="E114" s="97"/>
    </row>
    <row r="115" spans="1:5" s="1" customFormat="1" ht="12.75">
      <c r="A115" s="100"/>
      <c r="B115" s="100"/>
      <c r="C115" s="93"/>
      <c r="D115" s="93"/>
      <c r="E115" s="97"/>
    </row>
    <row r="116" spans="1:5" s="1" customFormat="1" ht="12.75">
      <c r="A116" s="100"/>
      <c r="B116" s="100"/>
      <c r="C116" s="94"/>
      <c r="D116" s="94"/>
      <c r="E116" s="98"/>
    </row>
    <row r="117" spans="1:5" s="1" customFormat="1" ht="13.5" thickBot="1">
      <c r="A117" s="100"/>
      <c r="B117" s="100"/>
      <c r="C117" s="104" t="s">
        <v>78</v>
      </c>
      <c r="D117" s="106"/>
      <c r="E117" s="75">
        <f>E113</f>
        <v>24186</v>
      </c>
    </row>
    <row r="118" spans="1:5" s="1" customFormat="1" ht="13.5" thickTop="1">
      <c r="A118" s="100"/>
      <c r="B118" s="100"/>
      <c r="C118" s="92" t="s">
        <v>129</v>
      </c>
      <c r="D118" s="92" t="s">
        <v>33</v>
      </c>
      <c r="E118" s="96">
        <v>24188</v>
      </c>
    </row>
    <row r="119" spans="1:5" s="1" customFormat="1" ht="12.75">
      <c r="A119" s="100"/>
      <c r="B119" s="100"/>
      <c r="C119" s="93"/>
      <c r="D119" s="93"/>
      <c r="E119" s="97"/>
    </row>
    <row r="120" spans="1:5" s="1" customFormat="1" ht="12.75">
      <c r="A120" s="100"/>
      <c r="B120" s="100"/>
      <c r="C120" s="93"/>
      <c r="D120" s="93"/>
      <c r="E120" s="97"/>
    </row>
    <row r="121" spans="1:5" s="1" customFormat="1" ht="12.75">
      <c r="A121" s="100"/>
      <c r="B121" s="100"/>
      <c r="C121" s="94"/>
      <c r="D121" s="94"/>
      <c r="E121" s="98"/>
    </row>
    <row r="122" spans="1:5" s="1" customFormat="1" ht="13.5" thickBot="1">
      <c r="A122" s="103"/>
      <c r="B122" s="103"/>
      <c r="C122" s="104" t="s">
        <v>130</v>
      </c>
      <c r="D122" s="106"/>
      <c r="E122" s="71">
        <f>E118</f>
        <v>24188</v>
      </c>
    </row>
    <row r="123" spans="1:5" s="1" customFormat="1" ht="13.5" thickTop="1">
      <c r="A123" s="118" t="s">
        <v>132</v>
      </c>
      <c r="B123" s="119"/>
      <c r="C123" s="119"/>
      <c r="D123" s="120"/>
      <c r="E123" s="72">
        <f>E55+E60+E65+E70+E75+E80+E85+E87+E89+E94+E99+E101+E103+E108+E110+E112+E117+E122</f>
        <v>474419.04651162785</v>
      </c>
    </row>
    <row r="124" spans="1:6" s="30" customFormat="1" ht="20.25" customHeight="1">
      <c r="A124" s="95" t="s">
        <v>12</v>
      </c>
      <c r="B124" s="95" t="s">
        <v>13</v>
      </c>
      <c r="C124" s="95" t="s">
        <v>32</v>
      </c>
      <c r="D124" s="95" t="s">
        <v>2</v>
      </c>
      <c r="E124" s="95" t="s">
        <v>35</v>
      </c>
      <c r="F124" s="19"/>
    </row>
    <row r="125" spans="1:6" s="30" customFormat="1" ht="36" customHeight="1">
      <c r="A125" s="95"/>
      <c r="B125" s="95"/>
      <c r="C125" s="95"/>
      <c r="D125" s="95"/>
      <c r="E125" s="95"/>
      <c r="F125" s="19"/>
    </row>
    <row r="126" spans="1:5" s="1" customFormat="1" ht="65.25" customHeight="1">
      <c r="A126" s="100" t="s">
        <v>133</v>
      </c>
      <c r="B126" s="99" t="s">
        <v>136</v>
      </c>
      <c r="C126" s="12" t="s">
        <v>134</v>
      </c>
      <c r="D126" s="12" t="s">
        <v>33</v>
      </c>
      <c r="E126" s="70">
        <f>15000/E8</f>
        <v>6976.744186046512</v>
      </c>
    </row>
    <row r="127" spans="1:5" s="1" customFormat="1" ht="12.75">
      <c r="A127" s="100"/>
      <c r="B127" s="100"/>
      <c r="C127" s="104" t="s">
        <v>79</v>
      </c>
      <c r="D127" s="106"/>
      <c r="E127" s="68">
        <f>E126</f>
        <v>6976.744186046512</v>
      </c>
    </row>
    <row r="128" spans="1:5" s="1" customFormat="1" ht="12.75">
      <c r="A128" s="100"/>
      <c r="B128" s="100"/>
      <c r="C128" s="93" t="s">
        <v>137</v>
      </c>
      <c r="D128" s="92" t="s">
        <v>33</v>
      </c>
      <c r="E128" s="91">
        <f>30000/E8</f>
        <v>13953.488372093025</v>
      </c>
    </row>
    <row r="129" spans="1:5" s="1" customFormat="1" ht="12.75">
      <c r="A129" s="100"/>
      <c r="B129" s="100"/>
      <c r="C129" s="109"/>
      <c r="D129" s="93"/>
      <c r="E129" s="91"/>
    </row>
    <row r="130" spans="1:5" s="1" customFormat="1" ht="12.75" customHeight="1">
      <c r="A130" s="100"/>
      <c r="B130" s="100"/>
      <c r="C130" s="109"/>
      <c r="D130" s="93"/>
      <c r="E130" s="91"/>
    </row>
    <row r="131" spans="1:5" s="1" customFormat="1" ht="12.75">
      <c r="A131" s="100"/>
      <c r="B131" s="100"/>
      <c r="C131" s="110"/>
      <c r="D131" s="94"/>
      <c r="E131" s="91"/>
    </row>
    <row r="132" spans="1:5" s="1" customFormat="1" ht="12.75">
      <c r="A132" s="100"/>
      <c r="B132" s="100"/>
      <c r="C132" s="104" t="s">
        <v>80</v>
      </c>
      <c r="D132" s="106"/>
      <c r="E132" s="68">
        <f>E128</f>
        <v>13953.488372093025</v>
      </c>
    </row>
    <row r="133" spans="1:5" s="1" customFormat="1" ht="12.75" customHeight="1">
      <c r="A133" s="100"/>
      <c r="B133" s="100"/>
      <c r="C133" s="93" t="s">
        <v>138</v>
      </c>
      <c r="D133" s="92" t="s">
        <v>33</v>
      </c>
      <c r="E133" s="91">
        <f>30000/E8</f>
        <v>13953.488372093025</v>
      </c>
    </row>
    <row r="134" spans="1:5" s="1" customFormat="1" ht="12.75">
      <c r="A134" s="100"/>
      <c r="B134" s="100"/>
      <c r="C134" s="109"/>
      <c r="D134" s="93"/>
      <c r="E134" s="91"/>
    </row>
    <row r="135" spans="1:5" s="1" customFormat="1" ht="12.75">
      <c r="A135" s="100"/>
      <c r="B135" s="100"/>
      <c r="C135" s="109"/>
      <c r="D135" s="93"/>
      <c r="E135" s="91"/>
    </row>
    <row r="136" spans="1:5" s="1" customFormat="1" ht="12.75">
      <c r="A136" s="100"/>
      <c r="B136" s="100"/>
      <c r="C136" s="110"/>
      <c r="D136" s="94"/>
      <c r="E136" s="91"/>
    </row>
    <row r="137" spans="1:5" s="1" customFormat="1" ht="12.75">
      <c r="A137" s="100"/>
      <c r="B137" s="100"/>
      <c r="C137" s="104" t="s">
        <v>81</v>
      </c>
      <c r="D137" s="106"/>
      <c r="E137" s="68">
        <f>E133</f>
        <v>13953.488372093025</v>
      </c>
    </row>
    <row r="138" spans="1:5" s="1" customFormat="1" ht="12.75" customHeight="1">
      <c r="A138" s="100"/>
      <c r="B138" s="100"/>
      <c r="C138" s="93" t="s">
        <v>139</v>
      </c>
      <c r="D138" s="92" t="s">
        <v>33</v>
      </c>
      <c r="E138" s="91">
        <f>30000/E8</f>
        <v>13953.488372093025</v>
      </c>
    </row>
    <row r="139" spans="1:5" s="1" customFormat="1" ht="12.75">
      <c r="A139" s="100"/>
      <c r="B139" s="100"/>
      <c r="C139" s="109"/>
      <c r="D139" s="93"/>
      <c r="E139" s="91"/>
    </row>
    <row r="140" spans="1:5" s="1" customFormat="1" ht="12.75">
      <c r="A140" s="100"/>
      <c r="B140" s="100"/>
      <c r="C140" s="109"/>
      <c r="D140" s="93"/>
      <c r="E140" s="91"/>
    </row>
    <row r="141" spans="1:5" s="1" customFormat="1" ht="12.75" customHeight="1">
      <c r="A141" s="100"/>
      <c r="B141" s="100"/>
      <c r="C141" s="110"/>
      <c r="D141" s="94"/>
      <c r="E141" s="91"/>
    </row>
    <row r="142" spans="1:5" s="1" customFormat="1" ht="12.75" customHeight="1" thickBot="1">
      <c r="A142" s="100"/>
      <c r="B142" s="100"/>
      <c r="C142" s="104" t="s">
        <v>135</v>
      </c>
      <c r="D142" s="106"/>
      <c r="E142" s="68">
        <f>E138</f>
        <v>13953.488372093025</v>
      </c>
    </row>
    <row r="143" spans="1:5" s="1" customFormat="1" ht="13.5" thickTop="1">
      <c r="A143" s="118" t="s">
        <v>60</v>
      </c>
      <c r="B143" s="119"/>
      <c r="C143" s="119"/>
      <c r="D143" s="120"/>
      <c r="E143" s="72">
        <f>E142+E137+E132+E127</f>
        <v>48837.20930232559</v>
      </c>
    </row>
    <row r="144" spans="1:6" s="14" customFormat="1" ht="13.5" thickBot="1">
      <c r="A144" s="111" t="s">
        <v>8</v>
      </c>
      <c r="B144" s="90"/>
      <c r="C144" s="90"/>
      <c r="D144" s="86"/>
      <c r="E144" s="34">
        <v>0.05</v>
      </c>
      <c r="F144" s="21"/>
    </row>
    <row r="145" spans="1:5" ht="14.25" thickBot="1" thickTop="1">
      <c r="A145" s="112" t="s">
        <v>7</v>
      </c>
      <c r="B145" s="113"/>
      <c r="C145" s="113"/>
      <c r="D145" s="114"/>
      <c r="E145" s="73">
        <f>E143+E123+E51+E31</f>
        <v>885936</v>
      </c>
    </row>
    <row r="146" ht="13.5" thickTop="1"/>
  </sheetData>
  <mergeCells count="137">
    <mergeCell ref="C46:C49"/>
    <mergeCell ref="D46:D49"/>
    <mergeCell ref="E46:E49"/>
    <mergeCell ref="C45:D45"/>
    <mergeCell ref="D41:D44"/>
    <mergeCell ref="E41:E44"/>
    <mergeCell ref="E138:E141"/>
    <mergeCell ref="A123:D123"/>
    <mergeCell ref="A124:A125"/>
    <mergeCell ref="D61:D64"/>
    <mergeCell ref="C80:D80"/>
    <mergeCell ref="C65:D65"/>
    <mergeCell ref="C50:D50"/>
    <mergeCell ref="D118:D121"/>
    <mergeCell ref="C21:C24"/>
    <mergeCell ref="C25:D25"/>
    <mergeCell ref="C26:C29"/>
    <mergeCell ref="C30:D30"/>
    <mergeCell ref="D21:D24"/>
    <mergeCell ref="D26:D29"/>
    <mergeCell ref="E104:E107"/>
    <mergeCell ref="D113:D116"/>
    <mergeCell ref="E113:E116"/>
    <mergeCell ref="C117:D117"/>
    <mergeCell ref="C112:D112"/>
    <mergeCell ref="E76:E79"/>
    <mergeCell ref="E71:E74"/>
    <mergeCell ref="C75:D75"/>
    <mergeCell ref="E95:E98"/>
    <mergeCell ref="C85:D85"/>
    <mergeCell ref="C76:C79"/>
    <mergeCell ref="D76:D79"/>
    <mergeCell ref="C81:C84"/>
    <mergeCell ref="D81:D84"/>
    <mergeCell ref="C94:D94"/>
    <mergeCell ref="C137:D137"/>
    <mergeCell ref="B126:B142"/>
    <mergeCell ref="A143:D143"/>
    <mergeCell ref="D138:D141"/>
    <mergeCell ref="C142:D142"/>
    <mergeCell ref="C133:C136"/>
    <mergeCell ref="C89:D89"/>
    <mergeCell ref="C95:C98"/>
    <mergeCell ref="D95:D98"/>
    <mergeCell ref="A126:A142"/>
    <mergeCell ref="C127:D127"/>
    <mergeCell ref="C128:C131"/>
    <mergeCell ref="D128:D131"/>
    <mergeCell ref="C132:D132"/>
    <mergeCell ref="C138:C141"/>
    <mergeCell ref="D133:D136"/>
    <mergeCell ref="E56:E59"/>
    <mergeCell ref="C60:D60"/>
    <mergeCell ref="E61:E64"/>
    <mergeCell ref="D71:D74"/>
    <mergeCell ref="D66:D69"/>
    <mergeCell ref="C61:C64"/>
    <mergeCell ref="E66:E69"/>
    <mergeCell ref="C70:D70"/>
    <mergeCell ref="B1:E1"/>
    <mergeCell ref="B4:E4"/>
    <mergeCell ref="B6:E6"/>
    <mergeCell ref="B2:E2"/>
    <mergeCell ref="B5:E5"/>
    <mergeCell ref="B3:E3"/>
    <mergeCell ref="C12:C13"/>
    <mergeCell ref="B7:E7"/>
    <mergeCell ref="E12:E13"/>
    <mergeCell ref="C16:C19"/>
    <mergeCell ref="B14:B30"/>
    <mergeCell ref="E16:E19"/>
    <mergeCell ref="A9:D9"/>
    <mergeCell ref="A10:D10"/>
    <mergeCell ref="E21:E24"/>
    <mergeCell ref="E26:E29"/>
    <mergeCell ref="A14:A30"/>
    <mergeCell ref="A12:A13"/>
    <mergeCell ref="B12:B13"/>
    <mergeCell ref="A32:A33"/>
    <mergeCell ref="B32:B33"/>
    <mergeCell ref="E32:E33"/>
    <mergeCell ref="D90:D93"/>
    <mergeCell ref="E90:E93"/>
    <mergeCell ref="D12:D13"/>
    <mergeCell ref="D16:D19"/>
    <mergeCell ref="E81:E84"/>
    <mergeCell ref="E52:E53"/>
    <mergeCell ref="C55:D55"/>
    <mergeCell ref="C56:C59"/>
    <mergeCell ref="D56:D59"/>
    <mergeCell ref="A145:D145"/>
    <mergeCell ref="C90:C93"/>
    <mergeCell ref="A52:A53"/>
    <mergeCell ref="E36:E39"/>
    <mergeCell ref="C40:D40"/>
    <mergeCell ref="C36:C39"/>
    <mergeCell ref="D36:D39"/>
    <mergeCell ref="A51:D51"/>
    <mergeCell ref="B34:B50"/>
    <mergeCell ref="C41:C44"/>
    <mergeCell ref="A144:D144"/>
    <mergeCell ref="A31:D31"/>
    <mergeCell ref="A34:A50"/>
    <mergeCell ref="C35:D35"/>
    <mergeCell ref="B109:B122"/>
    <mergeCell ref="C110:D110"/>
    <mergeCell ref="C122:D122"/>
    <mergeCell ref="C32:C33"/>
    <mergeCell ref="D32:D33"/>
    <mergeCell ref="B124:B125"/>
    <mergeCell ref="A54:A122"/>
    <mergeCell ref="C15:D15"/>
    <mergeCell ref="C20:D20"/>
    <mergeCell ref="B52:B53"/>
    <mergeCell ref="C52:C53"/>
    <mergeCell ref="D52:D53"/>
    <mergeCell ref="B71:B85"/>
    <mergeCell ref="C71:C74"/>
    <mergeCell ref="C66:C69"/>
    <mergeCell ref="C113:C116"/>
    <mergeCell ref="B54:B70"/>
    <mergeCell ref="B100:B108"/>
    <mergeCell ref="C101:D101"/>
    <mergeCell ref="C103:D103"/>
    <mergeCell ref="C104:C107"/>
    <mergeCell ref="D104:D107"/>
    <mergeCell ref="C108:D108"/>
    <mergeCell ref="B86:B99"/>
    <mergeCell ref="C87:D87"/>
    <mergeCell ref="C99:D99"/>
    <mergeCell ref="E133:E136"/>
    <mergeCell ref="C118:C121"/>
    <mergeCell ref="C124:C125"/>
    <mergeCell ref="D124:D125"/>
    <mergeCell ref="E124:E125"/>
    <mergeCell ref="E128:E131"/>
    <mergeCell ref="E118:E121"/>
  </mergeCells>
  <printOptions horizontalCentered="1"/>
  <pageMargins left="0.57" right="0.21" top="0.49" bottom="0.46" header="0.492125985" footer="0.44"/>
  <pageSetup horizontalDpi="300" verticalDpi="300" orientation="landscape" scale="75" r:id="rId2"/>
  <rowBreaks count="3" manualBreakCount="3">
    <brk id="31" max="255" man="1"/>
    <brk id="51" max="255" man="1"/>
    <brk id="123" max="255" man="1"/>
  </rowBreaks>
  <drawing r:id="rId1"/>
</worksheet>
</file>

<file path=xl/worksheets/sheet3.xml><?xml version="1.0" encoding="utf-8"?>
<worksheet xmlns="http://schemas.openxmlformats.org/spreadsheetml/2006/main" xmlns:r="http://schemas.openxmlformats.org/officeDocument/2006/relationships">
  <dimension ref="A1:Q187"/>
  <sheetViews>
    <sheetView view="pageBreakPreview" zoomScale="60" zoomScaleNormal="75" workbookViewId="0" topLeftCell="A103">
      <selection activeCell="C108" sqref="C108:C111"/>
    </sheetView>
  </sheetViews>
  <sheetFormatPr defaultColWidth="9.140625" defaultRowHeight="12.75"/>
  <cols>
    <col min="1" max="1" width="20.00390625" style="0" customWidth="1"/>
    <col min="2" max="2" width="40.140625" style="0" customWidth="1"/>
    <col min="3" max="6" width="5.7109375" style="0" customWidth="1"/>
    <col min="7" max="7" width="11.8515625" style="0" customWidth="1"/>
    <col min="8" max="8" width="12.7109375" style="0" customWidth="1"/>
    <col min="9" max="9" width="13.7109375" style="0" customWidth="1"/>
    <col min="10" max="10" width="11.57421875" style="0" customWidth="1"/>
    <col min="11" max="11" width="11.7109375" style="0" customWidth="1"/>
    <col min="12" max="16" width="9.140625" style="0" hidden="1" customWidth="1"/>
    <col min="17" max="17" width="14.140625" style="0" customWidth="1"/>
  </cols>
  <sheetData>
    <row r="1" spans="2:9" s="5" customFormat="1" ht="12.75">
      <c r="B1" s="2"/>
      <c r="C1" s="6"/>
      <c r="D1" s="8"/>
      <c r="E1" s="6"/>
      <c r="F1" s="6"/>
      <c r="G1" s="6"/>
      <c r="H1" s="6"/>
      <c r="I1" s="6"/>
    </row>
    <row r="2" spans="2:17" s="5" customFormat="1" ht="15">
      <c r="B2" s="150" t="s">
        <v>36</v>
      </c>
      <c r="C2" s="151"/>
      <c r="D2" s="151"/>
      <c r="E2" s="151"/>
      <c r="F2" s="151"/>
      <c r="G2" s="151"/>
      <c r="H2" s="151"/>
      <c r="I2" s="151"/>
      <c r="J2" s="151"/>
      <c r="K2" s="151"/>
      <c r="L2" s="151"/>
      <c r="M2" s="151"/>
      <c r="N2" s="151"/>
      <c r="O2" s="151"/>
      <c r="P2" s="151"/>
      <c r="Q2" s="152"/>
    </row>
    <row r="3" spans="2:17" s="5" customFormat="1" ht="15">
      <c r="B3" s="174" t="s">
        <v>275</v>
      </c>
      <c r="C3" s="174"/>
      <c r="D3" s="174"/>
      <c r="E3" s="174"/>
      <c r="F3" s="174"/>
      <c r="G3" s="174"/>
      <c r="H3" s="174"/>
      <c r="I3" s="174"/>
      <c r="J3" s="174"/>
      <c r="K3" s="174"/>
      <c r="L3" s="174"/>
      <c r="M3" s="174"/>
      <c r="N3" s="174"/>
      <c r="O3" s="174"/>
      <c r="P3" s="174"/>
      <c r="Q3" s="174"/>
    </row>
    <row r="4" spans="2:17" s="5" customFormat="1" ht="15">
      <c r="B4" s="174" t="s">
        <v>83</v>
      </c>
      <c r="C4" s="174"/>
      <c r="D4" s="174"/>
      <c r="E4" s="174"/>
      <c r="F4" s="174"/>
      <c r="G4" s="174"/>
      <c r="H4" s="174"/>
      <c r="I4" s="174"/>
      <c r="J4" s="174"/>
      <c r="K4" s="174"/>
      <c r="L4" s="174"/>
      <c r="M4" s="174"/>
      <c r="N4" s="174"/>
      <c r="O4" s="174"/>
      <c r="P4" s="174"/>
      <c r="Q4" s="174"/>
    </row>
    <row r="5" spans="2:17" s="5" customFormat="1" ht="15">
      <c r="B5" s="174" t="s">
        <v>141</v>
      </c>
      <c r="C5" s="174"/>
      <c r="D5" s="174"/>
      <c r="E5" s="174"/>
      <c r="F5" s="174"/>
      <c r="G5" s="174"/>
      <c r="H5" s="174"/>
      <c r="I5" s="174"/>
      <c r="J5" s="174"/>
      <c r="K5" s="174"/>
      <c r="L5" s="174"/>
      <c r="M5" s="174"/>
      <c r="N5" s="174"/>
      <c r="O5" s="174"/>
      <c r="P5" s="174"/>
      <c r="Q5" s="174"/>
    </row>
    <row r="6" spans="2:17" s="5" customFormat="1" ht="15">
      <c r="B6" s="153"/>
      <c r="C6" s="154"/>
      <c r="D6" s="154"/>
      <c r="E6" s="154"/>
      <c r="F6" s="154"/>
      <c r="G6" s="154"/>
      <c r="H6" s="154"/>
      <c r="I6" s="154"/>
      <c r="J6" s="154"/>
      <c r="K6" s="154"/>
      <c r="L6" s="154"/>
      <c r="M6" s="154"/>
      <c r="N6" s="154"/>
      <c r="O6" s="154"/>
      <c r="P6" s="154"/>
      <c r="Q6" s="155"/>
    </row>
    <row r="7" spans="2:17" s="5" customFormat="1" ht="12.75">
      <c r="B7" s="165" t="s">
        <v>58</v>
      </c>
      <c r="C7" s="166"/>
      <c r="D7" s="166"/>
      <c r="E7" s="166"/>
      <c r="F7" s="166"/>
      <c r="G7" s="166"/>
      <c r="H7" s="166"/>
      <c r="I7" s="166"/>
      <c r="J7" s="166"/>
      <c r="K7" s="166"/>
      <c r="L7" s="166"/>
      <c r="M7" s="166"/>
      <c r="N7" s="166"/>
      <c r="O7" s="166"/>
      <c r="P7" s="166"/>
      <c r="Q7" s="167"/>
    </row>
    <row r="8" spans="2:17" s="5" customFormat="1" ht="12.75">
      <c r="B8" s="168"/>
      <c r="C8" s="169"/>
      <c r="D8" s="169"/>
      <c r="E8" s="169"/>
      <c r="F8" s="169"/>
      <c r="G8" s="169"/>
      <c r="H8" s="169"/>
      <c r="I8" s="169"/>
      <c r="J8" s="169"/>
      <c r="K8" s="169"/>
      <c r="L8" s="169"/>
      <c r="M8" s="169"/>
      <c r="N8" s="169"/>
      <c r="O8" s="169"/>
      <c r="P8" s="169"/>
      <c r="Q8" s="170"/>
    </row>
    <row r="9" spans="2:17" s="5" customFormat="1" ht="12.75">
      <c r="B9" s="171"/>
      <c r="C9" s="172"/>
      <c r="D9" s="172"/>
      <c r="E9" s="172"/>
      <c r="F9" s="172"/>
      <c r="G9" s="172"/>
      <c r="H9" s="172"/>
      <c r="I9" s="172"/>
      <c r="J9" s="172"/>
      <c r="K9" s="172"/>
      <c r="L9" s="172"/>
      <c r="M9" s="172"/>
      <c r="N9" s="172"/>
      <c r="O9" s="172"/>
      <c r="P9" s="172"/>
      <c r="Q9" s="173"/>
    </row>
    <row r="10" spans="2:17" s="5" customFormat="1" ht="12.75">
      <c r="B10" s="156"/>
      <c r="C10" s="156"/>
      <c r="D10" s="156"/>
      <c r="E10" s="156"/>
      <c r="F10" s="156"/>
      <c r="G10" s="156"/>
      <c r="H10" s="156"/>
      <c r="I10" s="156"/>
      <c r="J10" s="156"/>
      <c r="K10" s="156"/>
      <c r="L10" s="156"/>
      <c r="M10" s="156"/>
      <c r="N10" s="156"/>
      <c r="O10" s="156"/>
      <c r="P10" s="156"/>
      <c r="Q10" s="156"/>
    </row>
    <row r="11" spans="2:17" s="5" customFormat="1" ht="12.75">
      <c r="B11" s="22"/>
      <c r="C11" s="22"/>
      <c r="D11" s="22"/>
      <c r="E11" s="22"/>
      <c r="F11" s="22"/>
      <c r="G11" s="22"/>
      <c r="H11" s="22"/>
      <c r="I11" s="22"/>
      <c r="J11" s="22"/>
      <c r="K11" s="22" t="s">
        <v>98</v>
      </c>
      <c r="Q11" s="5">
        <v>2.15</v>
      </c>
    </row>
    <row r="12" spans="1:17" s="1" customFormat="1" ht="15" customHeight="1">
      <c r="A12" s="95" t="s">
        <v>20</v>
      </c>
      <c r="B12" s="157" t="s">
        <v>21</v>
      </c>
      <c r="C12" s="159" t="s">
        <v>43</v>
      </c>
      <c r="D12" s="160"/>
      <c r="E12" s="160"/>
      <c r="F12" s="161"/>
      <c r="G12" s="162" t="s">
        <v>19</v>
      </c>
      <c r="H12" s="175" t="s">
        <v>56</v>
      </c>
      <c r="I12" s="176"/>
      <c r="J12" s="176"/>
      <c r="K12" s="176"/>
      <c r="L12" s="176"/>
      <c r="M12" s="176"/>
      <c r="N12" s="176"/>
      <c r="O12" s="176"/>
      <c r="P12" s="176"/>
      <c r="Q12" s="177"/>
    </row>
    <row r="13" spans="1:17" s="1" customFormat="1" ht="38.25" customHeight="1">
      <c r="A13" s="95"/>
      <c r="B13" s="158"/>
      <c r="C13" s="18" t="s">
        <v>50</v>
      </c>
      <c r="D13" s="18" t="s">
        <v>51</v>
      </c>
      <c r="E13" s="18" t="s">
        <v>52</v>
      </c>
      <c r="F13" s="18" t="s">
        <v>53</v>
      </c>
      <c r="G13" s="163"/>
      <c r="H13" s="27" t="s">
        <v>44</v>
      </c>
      <c r="I13" s="27" t="s">
        <v>22</v>
      </c>
      <c r="J13" s="28" t="s">
        <v>54</v>
      </c>
      <c r="K13" s="27" t="s">
        <v>4</v>
      </c>
      <c r="L13" s="29"/>
      <c r="M13" s="29"/>
      <c r="N13" s="29"/>
      <c r="O13" s="29"/>
      <c r="P13" s="29"/>
      <c r="Q13" s="27" t="s">
        <v>49</v>
      </c>
    </row>
    <row r="14" spans="1:17" s="1" customFormat="1" ht="19.5" customHeight="1">
      <c r="A14" s="147" t="s">
        <v>105</v>
      </c>
      <c r="B14" s="147" t="s">
        <v>258</v>
      </c>
      <c r="C14" s="141" t="s">
        <v>47</v>
      </c>
      <c r="D14" s="141" t="s">
        <v>47</v>
      </c>
      <c r="E14" s="141"/>
      <c r="F14" s="141"/>
      <c r="G14" s="144" t="s">
        <v>40</v>
      </c>
      <c r="H14" s="9" t="s">
        <v>23</v>
      </c>
      <c r="I14" s="20" t="s">
        <v>24</v>
      </c>
      <c r="J14" s="26" t="s">
        <v>46</v>
      </c>
      <c r="K14" s="57">
        <v>0</v>
      </c>
      <c r="L14" s="58"/>
      <c r="M14" s="58"/>
      <c r="N14" s="58"/>
      <c r="O14" s="58"/>
      <c r="P14" s="58"/>
      <c r="Q14" s="57">
        <v>0</v>
      </c>
    </row>
    <row r="15" spans="1:17" s="1" customFormat="1" ht="19.5" customHeight="1">
      <c r="A15" s="148"/>
      <c r="B15" s="148"/>
      <c r="C15" s="142"/>
      <c r="D15" s="142"/>
      <c r="E15" s="142"/>
      <c r="F15" s="142"/>
      <c r="G15" s="145"/>
      <c r="H15" s="9" t="s">
        <v>14</v>
      </c>
      <c r="I15" s="20" t="s">
        <v>25</v>
      </c>
      <c r="J15" s="26" t="s">
        <v>46</v>
      </c>
      <c r="K15" s="57">
        <v>9883</v>
      </c>
      <c r="L15" s="58"/>
      <c r="M15" s="58"/>
      <c r="N15" s="58"/>
      <c r="O15" s="58"/>
      <c r="P15" s="58"/>
      <c r="Q15" s="57">
        <f>K15</f>
        <v>9883</v>
      </c>
    </row>
    <row r="16" spans="1:17" s="1" customFormat="1" ht="19.5" customHeight="1">
      <c r="A16" s="148"/>
      <c r="B16" s="148"/>
      <c r="C16" s="142"/>
      <c r="D16" s="142"/>
      <c r="E16" s="142"/>
      <c r="F16" s="142"/>
      <c r="G16" s="145"/>
      <c r="H16" s="9" t="s">
        <v>26</v>
      </c>
      <c r="I16" s="20" t="s">
        <v>27</v>
      </c>
      <c r="J16" s="26" t="s">
        <v>46</v>
      </c>
      <c r="K16" s="57">
        <v>0</v>
      </c>
      <c r="L16" s="58"/>
      <c r="M16" s="58"/>
      <c r="N16" s="58"/>
      <c r="O16" s="58"/>
      <c r="P16" s="58"/>
      <c r="Q16" s="57">
        <v>0</v>
      </c>
    </row>
    <row r="17" spans="1:17" s="1" customFormat="1" ht="21.75" customHeight="1">
      <c r="A17" s="148"/>
      <c r="B17" s="149"/>
      <c r="C17" s="143"/>
      <c r="D17" s="143"/>
      <c r="E17" s="143"/>
      <c r="F17" s="143"/>
      <c r="G17" s="146"/>
      <c r="H17" s="9">
        <v>17.02</v>
      </c>
      <c r="I17" s="20" t="s">
        <v>5</v>
      </c>
      <c r="J17" s="26" t="s">
        <v>46</v>
      </c>
      <c r="K17" s="57">
        <v>56280</v>
      </c>
      <c r="L17" s="58"/>
      <c r="M17" s="58"/>
      <c r="N17" s="58"/>
      <c r="O17" s="58"/>
      <c r="P17" s="58"/>
      <c r="Q17" s="57">
        <f>K17</f>
        <v>56280</v>
      </c>
    </row>
    <row r="18" spans="1:17" s="1" customFormat="1" ht="19.5" customHeight="1">
      <c r="A18" s="148"/>
      <c r="B18" s="147" t="s">
        <v>145</v>
      </c>
      <c r="C18" s="141" t="s">
        <v>47</v>
      </c>
      <c r="D18" s="141" t="s">
        <v>47</v>
      </c>
      <c r="E18" s="141"/>
      <c r="F18" s="141"/>
      <c r="G18" s="144" t="s">
        <v>40</v>
      </c>
      <c r="H18" s="9" t="s">
        <v>9</v>
      </c>
      <c r="I18" s="20" t="s">
        <v>28</v>
      </c>
      <c r="J18" s="26" t="s">
        <v>46</v>
      </c>
      <c r="K18" s="57">
        <v>6140</v>
      </c>
      <c r="L18" s="58"/>
      <c r="M18" s="58"/>
      <c r="N18" s="58"/>
      <c r="O18" s="58"/>
      <c r="P18" s="58"/>
      <c r="Q18" s="57">
        <f>K18</f>
        <v>6140</v>
      </c>
    </row>
    <row r="19" spans="1:17" s="1" customFormat="1" ht="19.5" customHeight="1">
      <c r="A19" s="148"/>
      <c r="B19" s="148"/>
      <c r="C19" s="142"/>
      <c r="D19" s="142"/>
      <c r="E19" s="142"/>
      <c r="F19" s="142"/>
      <c r="G19" s="145"/>
      <c r="H19" s="9" t="s">
        <v>10</v>
      </c>
      <c r="I19" s="20" t="s">
        <v>6</v>
      </c>
      <c r="J19" s="26" t="s">
        <v>46</v>
      </c>
      <c r="K19" s="57">
        <v>0</v>
      </c>
      <c r="L19" s="58"/>
      <c r="M19" s="58"/>
      <c r="N19" s="58"/>
      <c r="O19" s="58"/>
      <c r="P19" s="58"/>
      <c r="Q19" s="57">
        <v>0</v>
      </c>
    </row>
    <row r="20" spans="1:17" s="1" customFormat="1" ht="19.5" customHeight="1">
      <c r="A20" s="148"/>
      <c r="B20" s="148"/>
      <c r="C20" s="142"/>
      <c r="D20" s="142"/>
      <c r="E20" s="142"/>
      <c r="F20" s="142"/>
      <c r="G20" s="145"/>
      <c r="H20" s="9" t="s">
        <v>15</v>
      </c>
      <c r="I20" s="20" t="s">
        <v>29</v>
      </c>
      <c r="J20" s="26" t="s">
        <v>46</v>
      </c>
      <c r="K20" s="57">
        <v>0</v>
      </c>
      <c r="L20" s="59"/>
      <c r="M20" s="58"/>
      <c r="N20" s="58"/>
      <c r="O20" s="58"/>
      <c r="P20" s="58"/>
      <c r="Q20" s="57">
        <v>0</v>
      </c>
    </row>
    <row r="21" spans="1:17" s="1" customFormat="1" ht="66.75" customHeight="1">
      <c r="A21" s="148"/>
      <c r="B21" s="149"/>
      <c r="C21" s="143"/>
      <c r="D21" s="143"/>
      <c r="E21" s="143"/>
      <c r="F21" s="143"/>
      <c r="G21" s="146"/>
      <c r="H21" s="9" t="s">
        <v>11</v>
      </c>
      <c r="I21" s="20" t="s">
        <v>30</v>
      </c>
      <c r="J21" s="26" t="s">
        <v>46</v>
      </c>
      <c r="K21" s="57">
        <v>13953</v>
      </c>
      <c r="L21" s="59"/>
      <c r="M21" s="58"/>
      <c r="N21" s="58"/>
      <c r="O21" s="58"/>
      <c r="P21" s="58"/>
      <c r="Q21" s="57">
        <f>K21</f>
        <v>13953</v>
      </c>
    </row>
    <row r="22" spans="1:17" s="1" customFormat="1" ht="19.5" customHeight="1">
      <c r="A22" s="148"/>
      <c r="B22" s="147" t="s">
        <v>146</v>
      </c>
      <c r="C22" s="141"/>
      <c r="D22" s="141"/>
      <c r="E22" s="141" t="s">
        <v>47</v>
      </c>
      <c r="F22" s="141" t="s">
        <v>47</v>
      </c>
      <c r="G22" s="144" t="s">
        <v>40</v>
      </c>
      <c r="H22" s="9" t="s">
        <v>16</v>
      </c>
      <c r="I22" s="20" t="s">
        <v>31</v>
      </c>
      <c r="J22" s="26" t="s">
        <v>46</v>
      </c>
      <c r="K22" s="57">
        <v>2000</v>
      </c>
      <c r="L22" s="59"/>
      <c r="M22" s="60"/>
      <c r="N22" s="61"/>
      <c r="O22" s="61"/>
      <c r="P22" s="62"/>
      <c r="Q22" s="57">
        <f>K22</f>
        <v>2000</v>
      </c>
    </row>
    <row r="23" spans="1:17" s="5" customFormat="1" ht="35.25" customHeight="1">
      <c r="A23" s="148"/>
      <c r="B23" s="148"/>
      <c r="C23" s="142"/>
      <c r="D23" s="142"/>
      <c r="E23" s="142"/>
      <c r="F23" s="142"/>
      <c r="G23" s="145"/>
      <c r="I23" s="24"/>
      <c r="J23" s="31" t="s">
        <v>48</v>
      </c>
      <c r="K23" s="63">
        <f>SUM(K14:K22)</f>
        <v>88256</v>
      </c>
      <c r="L23" s="58"/>
      <c r="M23" s="58"/>
      <c r="N23" s="58"/>
      <c r="O23" s="58"/>
      <c r="P23" s="58"/>
      <c r="Q23" s="85">
        <f>SUM(Q14:Q22)</f>
        <v>88256</v>
      </c>
    </row>
    <row r="24" spans="1:17" s="5" customFormat="1" ht="33.75" customHeight="1">
      <c r="A24" s="148"/>
      <c r="B24" s="149"/>
      <c r="C24" s="143"/>
      <c r="D24" s="143"/>
      <c r="E24" s="143"/>
      <c r="F24" s="143"/>
      <c r="G24" s="146"/>
      <c r="H24" s="35"/>
      <c r="I24" s="36"/>
      <c r="J24" s="37"/>
      <c r="K24" s="38"/>
      <c r="L24" s="39"/>
      <c r="M24" s="39"/>
      <c r="N24" s="39"/>
      <c r="O24" s="39"/>
      <c r="P24" s="39"/>
      <c r="Q24" s="40"/>
    </row>
    <row r="25" spans="1:17" s="1" customFormat="1" ht="19.5" customHeight="1">
      <c r="A25" s="148"/>
      <c r="B25" s="147" t="s">
        <v>150</v>
      </c>
      <c r="C25" s="141"/>
      <c r="D25" s="141"/>
      <c r="E25" s="141" t="s">
        <v>47</v>
      </c>
      <c r="F25" s="141" t="s">
        <v>47</v>
      </c>
      <c r="G25" s="144" t="s">
        <v>40</v>
      </c>
      <c r="H25" s="41"/>
      <c r="I25" s="42"/>
      <c r="J25" s="43"/>
      <c r="K25" s="44"/>
      <c r="L25" s="45"/>
      <c r="M25" s="45"/>
      <c r="N25" s="45"/>
      <c r="O25" s="45"/>
      <c r="P25" s="45"/>
      <c r="Q25" s="46"/>
    </row>
    <row r="26" spans="1:17" s="5" customFormat="1" ht="19.5" customHeight="1">
      <c r="A26" s="148"/>
      <c r="B26" s="148"/>
      <c r="C26" s="142"/>
      <c r="D26" s="142"/>
      <c r="E26" s="142"/>
      <c r="F26" s="142"/>
      <c r="G26" s="145"/>
      <c r="H26" s="41"/>
      <c r="I26" s="42"/>
      <c r="J26" s="43"/>
      <c r="K26" s="44"/>
      <c r="L26" s="45"/>
      <c r="M26" s="45"/>
      <c r="N26" s="45"/>
      <c r="O26" s="45"/>
      <c r="P26" s="45"/>
      <c r="Q26" s="46"/>
    </row>
    <row r="27" spans="1:17" s="5" customFormat="1" ht="67.5" customHeight="1">
      <c r="A27" s="148"/>
      <c r="B27" s="149"/>
      <c r="C27" s="143"/>
      <c r="D27" s="143"/>
      <c r="E27" s="143"/>
      <c r="F27" s="143"/>
      <c r="G27" s="146"/>
      <c r="H27" s="47"/>
      <c r="I27" s="48"/>
      <c r="J27" s="49"/>
      <c r="K27" s="44"/>
      <c r="L27" s="45"/>
      <c r="M27" s="45"/>
      <c r="N27" s="45"/>
      <c r="O27" s="45"/>
      <c r="P27" s="45"/>
      <c r="Q27" s="50"/>
    </row>
    <row r="28" spans="1:17" s="1" customFormat="1" ht="19.5" customHeight="1">
      <c r="A28" s="148"/>
      <c r="B28" s="147" t="s">
        <v>84</v>
      </c>
      <c r="C28" s="141"/>
      <c r="D28" s="141"/>
      <c r="E28" s="141" t="s">
        <v>47</v>
      </c>
      <c r="F28" s="141" t="s">
        <v>47</v>
      </c>
      <c r="G28" s="144" t="s">
        <v>40</v>
      </c>
      <c r="H28" s="41"/>
      <c r="I28" s="42"/>
      <c r="J28" s="43"/>
      <c r="K28" s="44"/>
      <c r="L28" s="45"/>
      <c r="M28" s="45"/>
      <c r="N28" s="45"/>
      <c r="O28" s="45"/>
      <c r="P28" s="45"/>
      <c r="Q28" s="46"/>
    </row>
    <row r="29" spans="1:17" s="5" customFormat="1" ht="19.5" customHeight="1">
      <c r="A29" s="148"/>
      <c r="B29" s="148"/>
      <c r="C29" s="142"/>
      <c r="D29" s="142"/>
      <c r="E29" s="142"/>
      <c r="F29" s="142"/>
      <c r="G29" s="145"/>
      <c r="H29" s="41"/>
      <c r="I29" s="42"/>
      <c r="J29" s="43"/>
      <c r="K29" s="44"/>
      <c r="L29" s="45"/>
      <c r="M29" s="45"/>
      <c r="N29" s="45"/>
      <c r="O29" s="45"/>
      <c r="P29" s="45"/>
      <c r="Q29" s="46"/>
    </row>
    <row r="30" spans="1:17" s="5" customFormat="1" ht="33.75" customHeight="1">
      <c r="A30" s="149"/>
      <c r="B30" s="149"/>
      <c r="C30" s="143"/>
      <c r="D30" s="143"/>
      <c r="E30" s="143"/>
      <c r="F30" s="143"/>
      <c r="G30" s="146"/>
      <c r="H30" s="51"/>
      <c r="I30" s="52"/>
      <c r="J30" s="53"/>
      <c r="K30" s="54"/>
      <c r="L30" s="55"/>
      <c r="M30" s="55"/>
      <c r="N30" s="55"/>
      <c r="O30" s="55"/>
      <c r="P30" s="55"/>
      <c r="Q30" s="56"/>
    </row>
    <row r="31" spans="1:17" s="5" customFormat="1" ht="12.75">
      <c r="A31" s="178" t="s">
        <v>41</v>
      </c>
      <c r="B31" s="179"/>
      <c r="C31" s="179"/>
      <c r="D31" s="179"/>
      <c r="E31" s="179"/>
      <c r="F31" s="179"/>
      <c r="G31" s="179"/>
      <c r="H31" s="179"/>
      <c r="I31" s="179"/>
      <c r="J31" s="179"/>
      <c r="K31" s="179"/>
      <c r="L31" s="25"/>
      <c r="M31" s="25"/>
      <c r="N31" s="25"/>
      <c r="O31" s="25"/>
      <c r="P31" s="25"/>
      <c r="Q31" s="65">
        <f>Q23</f>
        <v>88256</v>
      </c>
    </row>
    <row r="32" spans="1:17" s="5" customFormat="1" ht="24.75" customHeight="1">
      <c r="A32" s="147" t="s">
        <v>140</v>
      </c>
      <c r="B32" s="147" t="s">
        <v>259</v>
      </c>
      <c r="C32" s="141" t="s">
        <v>47</v>
      </c>
      <c r="D32" s="141"/>
      <c r="E32" s="141"/>
      <c r="F32" s="141"/>
      <c r="G32" s="144" t="s">
        <v>40</v>
      </c>
      <c r="H32" s="9" t="s">
        <v>23</v>
      </c>
      <c r="I32" s="20" t="s">
        <v>24</v>
      </c>
      <c r="J32" s="26" t="s">
        <v>46</v>
      </c>
      <c r="K32" s="57">
        <v>0</v>
      </c>
      <c r="L32" s="58"/>
      <c r="M32" s="58"/>
      <c r="N32" s="58"/>
      <c r="O32" s="58"/>
      <c r="P32" s="58"/>
      <c r="Q32" s="57">
        <v>0</v>
      </c>
    </row>
    <row r="33" spans="1:17" s="5" customFormat="1" ht="12.75" customHeight="1">
      <c r="A33" s="148"/>
      <c r="B33" s="148"/>
      <c r="C33" s="142"/>
      <c r="D33" s="142"/>
      <c r="E33" s="142"/>
      <c r="F33" s="142"/>
      <c r="G33" s="145"/>
      <c r="H33" s="9" t="s">
        <v>14</v>
      </c>
      <c r="I33" s="20" t="s">
        <v>25</v>
      </c>
      <c r="J33" s="26" t="s">
        <v>46</v>
      </c>
      <c r="K33" s="57">
        <v>0</v>
      </c>
      <c r="L33" s="58"/>
      <c r="M33" s="58"/>
      <c r="N33" s="58"/>
      <c r="O33" s="58"/>
      <c r="P33" s="58"/>
      <c r="Q33" s="57">
        <v>0</v>
      </c>
    </row>
    <row r="34" spans="1:17" s="5" customFormat="1" ht="12.75">
      <c r="A34" s="148"/>
      <c r="B34" s="148"/>
      <c r="C34" s="142"/>
      <c r="D34" s="142"/>
      <c r="E34" s="142"/>
      <c r="F34" s="142"/>
      <c r="G34" s="145"/>
      <c r="H34" s="9" t="s">
        <v>26</v>
      </c>
      <c r="I34" s="20" t="s">
        <v>27</v>
      </c>
      <c r="J34" s="26" t="s">
        <v>46</v>
      </c>
      <c r="K34" s="57">
        <v>0</v>
      </c>
      <c r="L34" s="58"/>
      <c r="M34" s="58"/>
      <c r="N34" s="58"/>
      <c r="O34" s="58"/>
      <c r="P34" s="58"/>
      <c r="Q34" s="57">
        <v>0</v>
      </c>
    </row>
    <row r="35" spans="1:17" s="5" customFormat="1" ht="28.5" customHeight="1">
      <c r="A35" s="148"/>
      <c r="B35" s="149"/>
      <c r="C35" s="143"/>
      <c r="D35" s="143"/>
      <c r="E35" s="143"/>
      <c r="F35" s="143"/>
      <c r="G35" s="146"/>
      <c r="H35" s="9">
        <v>17.02</v>
      </c>
      <c r="I35" s="20" t="s">
        <v>5</v>
      </c>
      <c r="J35" s="26" t="s">
        <v>46</v>
      </c>
      <c r="K35" s="57">
        <f>25000/Q11</f>
        <v>11627.906976744187</v>
      </c>
      <c r="L35" s="58"/>
      <c r="M35" s="58"/>
      <c r="N35" s="58"/>
      <c r="O35" s="58"/>
      <c r="P35" s="58"/>
      <c r="Q35" s="57">
        <f>K35</f>
        <v>11627.906976744187</v>
      </c>
    </row>
    <row r="36" spans="1:17" s="5" customFormat="1" ht="12.75">
      <c r="A36" s="148"/>
      <c r="B36" s="147" t="s">
        <v>85</v>
      </c>
      <c r="C36" s="141"/>
      <c r="D36" s="141" t="s">
        <v>47</v>
      </c>
      <c r="E36" s="141" t="s">
        <v>47</v>
      </c>
      <c r="F36" s="141" t="s">
        <v>47</v>
      </c>
      <c r="G36" s="144" t="s">
        <v>40</v>
      </c>
      <c r="H36" s="9" t="s">
        <v>9</v>
      </c>
      <c r="I36" s="20" t="s">
        <v>28</v>
      </c>
      <c r="J36" s="26" t="s">
        <v>46</v>
      </c>
      <c r="K36" s="57">
        <f>5001/Q11</f>
        <v>2326.046511627907</v>
      </c>
      <c r="L36" s="58"/>
      <c r="M36" s="58"/>
      <c r="N36" s="58"/>
      <c r="O36" s="58"/>
      <c r="P36" s="58"/>
      <c r="Q36" s="57">
        <f>K36</f>
        <v>2326.046511627907</v>
      </c>
    </row>
    <row r="37" spans="1:17" s="5" customFormat="1" ht="12.75">
      <c r="A37" s="148"/>
      <c r="B37" s="148"/>
      <c r="C37" s="142"/>
      <c r="D37" s="142"/>
      <c r="E37" s="142"/>
      <c r="F37" s="142"/>
      <c r="G37" s="145"/>
      <c r="H37" s="9" t="s">
        <v>10</v>
      </c>
      <c r="I37" s="20" t="s">
        <v>6</v>
      </c>
      <c r="J37" s="26" t="s">
        <v>46</v>
      </c>
      <c r="K37" s="57">
        <v>0</v>
      </c>
      <c r="L37" s="58"/>
      <c r="M37" s="58"/>
      <c r="N37" s="58"/>
      <c r="O37" s="58"/>
      <c r="P37" s="58"/>
      <c r="Q37" s="57">
        <v>0</v>
      </c>
    </row>
    <row r="38" spans="1:17" s="5" customFormat="1" ht="22.5">
      <c r="A38" s="148"/>
      <c r="B38" s="148"/>
      <c r="C38" s="142"/>
      <c r="D38" s="142"/>
      <c r="E38" s="142"/>
      <c r="F38" s="142"/>
      <c r="G38" s="145"/>
      <c r="H38" s="9" t="s">
        <v>15</v>
      </c>
      <c r="I38" s="20" t="s">
        <v>29</v>
      </c>
      <c r="J38" s="26" t="s">
        <v>46</v>
      </c>
      <c r="K38" s="57">
        <v>0</v>
      </c>
      <c r="L38" s="59"/>
      <c r="M38" s="58"/>
      <c r="N38" s="58"/>
      <c r="O38" s="58"/>
      <c r="P38" s="58"/>
      <c r="Q38" s="57">
        <v>0</v>
      </c>
    </row>
    <row r="39" spans="1:17" s="5" customFormat="1" ht="27.75" customHeight="1">
      <c r="A39" s="148"/>
      <c r="B39" s="149"/>
      <c r="C39" s="143"/>
      <c r="D39" s="143"/>
      <c r="E39" s="143"/>
      <c r="F39" s="143"/>
      <c r="G39" s="146"/>
      <c r="H39" s="9" t="s">
        <v>11</v>
      </c>
      <c r="I39" s="20" t="s">
        <v>30</v>
      </c>
      <c r="J39" s="26" t="s">
        <v>46</v>
      </c>
      <c r="K39" s="57">
        <v>0</v>
      </c>
      <c r="L39" s="59"/>
      <c r="M39" s="58"/>
      <c r="N39" s="58"/>
      <c r="O39" s="58"/>
      <c r="P39" s="58"/>
      <c r="Q39" s="57">
        <v>0</v>
      </c>
    </row>
    <row r="40" spans="1:17" s="5" customFormat="1" ht="12.75">
      <c r="A40" s="148"/>
      <c r="B40" s="147" t="s">
        <v>152</v>
      </c>
      <c r="C40" s="141"/>
      <c r="D40" s="141" t="s">
        <v>47</v>
      </c>
      <c r="E40" s="141" t="s">
        <v>47</v>
      </c>
      <c r="F40" s="141" t="s">
        <v>47</v>
      </c>
      <c r="G40" s="144" t="s">
        <v>40</v>
      </c>
      <c r="H40" s="9" t="s">
        <v>16</v>
      </c>
      <c r="I40" s="20" t="s">
        <v>31</v>
      </c>
      <c r="J40" s="26" t="s">
        <v>46</v>
      </c>
      <c r="K40" s="57">
        <v>0</v>
      </c>
      <c r="L40" s="59"/>
      <c r="M40" s="60"/>
      <c r="N40" s="61"/>
      <c r="O40" s="61"/>
      <c r="P40" s="62"/>
      <c r="Q40" s="57">
        <v>0</v>
      </c>
    </row>
    <row r="41" spans="1:17" s="5" customFormat="1" ht="12.75">
      <c r="A41" s="148"/>
      <c r="B41" s="148"/>
      <c r="C41" s="142"/>
      <c r="D41" s="142"/>
      <c r="E41" s="142"/>
      <c r="F41" s="142"/>
      <c r="G41" s="145"/>
      <c r="H41" s="9" t="s">
        <v>38</v>
      </c>
      <c r="I41" s="20" t="s">
        <v>39</v>
      </c>
      <c r="J41" s="26" t="s">
        <v>46</v>
      </c>
      <c r="K41" s="57">
        <v>0</v>
      </c>
      <c r="L41" s="59"/>
      <c r="M41" s="58"/>
      <c r="N41" s="58"/>
      <c r="O41" s="58"/>
      <c r="P41" s="58"/>
      <c r="Q41" s="57">
        <v>0</v>
      </c>
    </row>
    <row r="42" spans="1:17" s="5" customFormat="1" ht="69" customHeight="1">
      <c r="A42" s="149"/>
      <c r="B42" s="149"/>
      <c r="C42" s="143"/>
      <c r="D42" s="143"/>
      <c r="E42" s="143"/>
      <c r="F42" s="143"/>
      <c r="G42" s="146"/>
      <c r="I42" s="24"/>
      <c r="J42" s="31" t="s">
        <v>48</v>
      </c>
      <c r="K42" s="63">
        <f>SUM(K32:K41)</f>
        <v>13953.953488372093</v>
      </c>
      <c r="L42" s="58"/>
      <c r="M42" s="58"/>
      <c r="N42" s="58"/>
      <c r="O42" s="58"/>
      <c r="P42" s="58"/>
      <c r="Q42" s="63">
        <f>SUM(Q32:Q41)</f>
        <v>13953.953488372093</v>
      </c>
    </row>
    <row r="43" spans="1:17" s="5" customFormat="1" ht="12.75" customHeight="1">
      <c r="A43" s="178" t="s">
        <v>86</v>
      </c>
      <c r="B43" s="179"/>
      <c r="C43" s="179"/>
      <c r="D43" s="179"/>
      <c r="E43" s="179"/>
      <c r="F43" s="179"/>
      <c r="G43" s="179"/>
      <c r="H43" s="179"/>
      <c r="I43" s="179"/>
      <c r="J43" s="179"/>
      <c r="K43" s="179"/>
      <c r="L43" s="25"/>
      <c r="M43" s="25"/>
      <c r="N43" s="25"/>
      <c r="O43" s="25"/>
      <c r="P43" s="25"/>
      <c r="Q43" s="65">
        <f>Q42</f>
        <v>13953.953488372093</v>
      </c>
    </row>
    <row r="44" spans="1:17" s="5" customFormat="1" ht="24.75" customHeight="1">
      <c r="A44" s="147" t="s">
        <v>87</v>
      </c>
      <c r="B44" s="147" t="s">
        <v>153</v>
      </c>
      <c r="C44" s="141" t="s">
        <v>47</v>
      </c>
      <c r="D44" s="141"/>
      <c r="E44" s="141"/>
      <c r="F44" s="141"/>
      <c r="G44" s="144" t="s">
        <v>40</v>
      </c>
      <c r="H44" s="9" t="s">
        <v>23</v>
      </c>
      <c r="I44" s="20" t="s">
        <v>24</v>
      </c>
      <c r="J44" s="26" t="s">
        <v>46</v>
      </c>
      <c r="K44" s="57">
        <v>0</v>
      </c>
      <c r="L44" s="58"/>
      <c r="M44" s="58"/>
      <c r="N44" s="58"/>
      <c r="O44" s="58"/>
      <c r="P44" s="58"/>
      <c r="Q44" s="57">
        <v>0</v>
      </c>
    </row>
    <row r="45" spans="1:17" s="5" customFormat="1" ht="12.75" customHeight="1">
      <c r="A45" s="148"/>
      <c r="B45" s="148"/>
      <c r="C45" s="142"/>
      <c r="D45" s="142"/>
      <c r="E45" s="142"/>
      <c r="F45" s="142"/>
      <c r="G45" s="145"/>
      <c r="H45" s="9" t="s">
        <v>14</v>
      </c>
      <c r="I45" s="20" t="s">
        <v>25</v>
      </c>
      <c r="J45" s="26" t="s">
        <v>46</v>
      </c>
      <c r="K45" s="57">
        <f>5000/Q11</f>
        <v>2325.5813953488373</v>
      </c>
      <c r="L45" s="58"/>
      <c r="M45" s="58"/>
      <c r="N45" s="58"/>
      <c r="O45" s="58"/>
      <c r="P45" s="58"/>
      <c r="Q45" s="57">
        <f>K45</f>
        <v>2325.5813953488373</v>
      </c>
    </row>
    <row r="46" spans="1:17" s="5" customFormat="1" ht="12.75">
      <c r="A46" s="148"/>
      <c r="B46" s="148"/>
      <c r="C46" s="142"/>
      <c r="D46" s="142"/>
      <c r="E46" s="142"/>
      <c r="F46" s="142"/>
      <c r="G46" s="145"/>
      <c r="H46" s="9" t="s">
        <v>26</v>
      </c>
      <c r="I46" s="20" t="s">
        <v>27</v>
      </c>
      <c r="J46" s="26" t="s">
        <v>46</v>
      </c>
      <c r="K46" s="57">
        <v>0</v>
      </c>
      <c r="L46" s="58"/>
      <c r="M46" s="58"/>
      <c r="N46" s="58"/>
      <c r="O46" s="58"/>
      <c r="P46" s="58"/>
      <c r="Q46" s="57">
        <v>0</v>
      </c>
    </row>
    <row r="47" spans="1:17" s="5" customFormat="1" ht="22.5">
      <c r="A47" s="148"/>
      <c r="B47" s="149"/>
      <c r="C47" s="143"/>
      <c r="D47" s="143"/>
      <c r="E47" s="143"/>
      <c r="F47" s="143"/>
      <c r="G47" s="146"/>
      <c r="H47" s="9">
        <v>17.02</v>
      </c>
      <c r="I47" s="20" t="s">
        <v>5</v>
      </c>
      <c r="J47" s="26" t="s">
        <v>46</v>
      </c>
      <c r="K47" s="57">
        <f>5000/Q11</f>
        <v>2325.5813953488373</v>
      </c>
      <c r="L47" s="58"/>
      <c r="M47" s="58"/>
      <c r="N47" s="58"/>
      <c r="O47" s="58"/>
      <c r="P47" s="58"/>
      <c r="Q47" s="57">
        <f>K47</f>
        <v>2325.5813953488373</v>
      </c>
    </row>
    <row r="48" spans="1:17" s="5" customFormat="1" ht="12.75">
      <c r="A48" s="148"/>
      <c r="B48" s="147" t="s">
        <v>154</v>
      </c>
      <c r="C48" s="141"/>
      <c r="D48" s="141" t="s">
        <v>47</v>
      </c>
      <c r="E48" s="141"/>
      <c r="F48" s="141"/>
      <c r="G48" s="144" t="s">
        <v>40</v>
      </c>
      <c r="H48" s="9" t="s">
        <v>9</v>
      </c>
      <c r="I48" s="20" t="s">
        <v>28</v>
      </c>
      <c r="J48" s="26" t="s">
        <v>46</v>
      </c>
      <c r="K48" s="57">
        <f>20000/Q11</f>
        <v>9302.32558139535</v>
      </c>
      <c r="L48" s="58"/>
      <c r="M48" s="58"/>
      <c r="N48" s="58"/>
      <c r="O48" s="58"/>
      <c r="P48" s="58"/>
      <c r="Q48" s="57">
        <f>K48</f>
        <v>9302.32558139535</v>
      </c>
    </row>
    <row r="49" spans="1:17" s="5" customFormat="1" ht="12.75">
      <c r="A49" s="148"/>
      <c r="B49" s="148"/>
      <c r="C49" s="142"/>
      <c r="D49" s="142"/>
      <c r="E49" s="142"/>
      <c r="F49" s="142"/>
      <c r="G49" s="145"/>
      <c r="H49" s="9" t="s">
        <v>10</v>
      </c>
      <c r="I49" s="20" t="s">
        <v>6</v>
      </c>
      <c r="J49" s="26" t="s">
        <v>46</v>
      </c>
      <c r="K49" s="57">
        <v>0</v>
      </c>
      <c r="L49" s="58"/>
      <c r="M49" s="58"/>
      <c r="N49" s="58"/>
      <c r="O49" s="58"/>
      <c r="P49" s="58"/>
      <c r="Q49" s="57">
        <v>0</v>
      </c>
    </row>
    <row r="50" spans="1:17" s="5" customFormat="1" ht="22.5">
      <c r="A50" s="148"/>
      <c r="B50" s="148"/>
      <c r="C50" s="142"/>
      <c r="D50" s="142"/>
      <c r="E50" s="142"/>
      <c r="F50" s="142"/>
      <c r="G50" s="145"/>
      <c r="H50" s="9" t="s">
        <v>15</v>
      </c>
      <c r="I50" s="20" t="s">
        <v>29</v>
      </c>
      <c r="J50" s="26" t="s">
        <v>46</v>
      </c>
      <c r="K50" s="57">
        <v>0</v>
      </c>
      <c r="L50" s="59"/>
      <c r="M50" s="58"/>
      <c r="N50" s="58"/>
      <c r="O50" s="58"/>
      <c r="P50" s="58"/>
      <c r="Q50" s="57">
        <v>0</v>
      </c>
    </row>
    <row r="51" spans="1:17" s="5" customFormat="1" ht="22.5">
      <c r="A51" s="148"/>
      <c r="B51" s="149"/>
      <c r="C51" s="143"/>
      <c r="D51" s="143"/>
      <c r="E51" s="143"/>
      <c r="F51" s="143"/>
      <c r="G51" s="146"/>
      <c r="H51" s="9" t="s">
        <v>11</v>
      </c>
      <c r="I51" s="20" t="s">
        <v>30</v>
      </c>
      <c r="J51" s="26" t="s">
        <v>46</v>
      </c>
      <c r="K51" s="57">
        <v>0</v>
      </c>
      <c r="L51" s="59"/>
      <c r="M51" s="58"/>
      <c r="N51" s="58"/>
      <c r="O51" s="58"/>
      <c r="P51" s="58"/>
      <c r="Q51" s="57">
        <v>0</v>
      </c>
    </row>
    <row r="52" spans="1:17" s="5" customFormat="1" ht="12.75" customHeight="1">
      <c r="A52" s="148"/>
      <c r="B52" s="147" t="s">
        <v>155</v>
      </c>
      <c r="C52" s="141"/>
      <c r="D52" s="141" t="s">
        <v>47</v>
      </c>
      <c r="E52" s="141" t="s">
        <v>47</v>
      </c>
      <c r="F52" s="141" t="s">
        <v>47</v>
      </c>
      <c r="G52" s="144" t="s">
        <v>40</v>
      </c>
      <c r="H52" s="9" t="s">
        <v>16</v>
      </c>
      <c r="I52" s="20" t="s">
        <v>31</v>
      </c>
      <c r="J52" s="26" t="s">
        <v>46</v>
      </c>
      <c r="K52" s="57">
        <v>0</v>
      </c>
      <c r="L52" s="59"/>
      <c r="M52" s="60"/>
      <c r="N52" s="61"/>
      <c r="O52" s="61"/>
      <c r="P52" s="62"/>
      <c r="Q52" s="57">
        <v>0</v>
      </c>
    </row>
    <row r="53" spans="1:17" s="5" customFormat="1" ht="12.75">
      <c r="A53" s="148"/>
      <c r="B53" s="148"/>
      <c r="C53" s="142"/>
      <c r="D53" s="142"/>
      <c r="E53" s="142"/>
      <c r="F53" s="142"/>
      <c r="G53" s="145"/>
      <c r="H53" s="9" t="s">
        <v>38</v>
      </c>
      <c r="I53" s="20" t="s">
        <v>39</v>
      </c>
      <c r="J53" s="26" t="s">
        <v>46</v>
      </c>
      <c r="K53" s="57">
        <v>0</v>
      </c>
      <c r="L53" s="59"/>
      <c r="M53" s="58"/>
      <c r="N53" s="58"/>
      <c r="O53" s="58"/>
      <c r="P53" s="58"/>
      <c r="Q53" s="57">
        <v>0</v>
      </c>
    </row>
    <row r="54" spans="1:17" s="5" customFormat="1" ht="22.5">
      <c r="A54" s="149"/>
      <c r="B54" s="149"/>
      <c r="C54" s="143"/>
      <c r="D54" s="143"/>
      <c r="E54" s="143"/>
      <c r="F54" s="143"/>
      <c r="G54" s="146"/>
      <c r="I54" s="24"/>
      <c r="J54" s="31" t="s">
        <v>48</v>
      </c>
      <c r="K54" s="63">
        <f>SUM(K44:K53)</f>
        <v>13953.488372093023</v>
      </c>
      <c r="L54" s="58"/>
      <c r="M54" s="58"/>
      <c r="N54" s="58"/>
      <c r="O54" s="58"/>
      <c r="P54" s="58"/>
      <c r="Q54" s="63">
        <f>SUM(Q44:Q53)</f>
        <v>13953.488372093023</v>
      </c>
    </row>
    <row r="55" spans="1:17" s="5" customFormat="1" ht="12.75" customHeight="1">
      <c r="A55" s="178" t="s">
        <v>89</v>
      </c>
      <c r="B55" s="179"/>
      <c r="C55" s="179"/>
      <c r="D55" s="179"/>
      <c r="E55" s="179"/>
      <c r="F55" s="179"/>
      <c r="G55" s="179"/>
      <c r="H55" s="179"/>
      <c r="I55" s="179"/>
      <c r="J55" s="179"/>
      <c r="K55" s="179"/>
      <c r="L55" s="25"/>
      <c r="M55" s="25"/>
      <c r="N55" s="25"/>
      <c r="O55" s="25"/>
      <c r="P55" s="25"/>
      <c r="Q55" s="65">
        <f>Q54</f>
        <v>13953.488372093023</v>
      </c>
    </row>
    <row r="56" spans="1:17" s="5" customFormat="1" ht="24.75" customHeight="1">
      <c r="A56" s="147" t="s">
        <v>165</v>
      </c>
      <c r="B56" s="147" t="s">
        <v>166</v>
      </c>
      <c r="C56" s="141" t="s">
        <v>47</v>
      </c>
      <c r="D56" s="141" t="s">
        <v>47</v>
      </c>
      <c r="E56" s="141"/>
      <c r="F56" s="141"/>
      <c r="G56" s="144" t="s">
        <v>40</v>
      </c>
      <c r="H56" s="9" t="s">
        <v>23</v>
      </c>
      <c r="I56" s="20" t="s">
        <v>24</v>
      </c>
      <c r="J56" s="26" t="s">
        <v>46</v>
      </c>
      <c r="K56" s="57">
        <v>0</v>
      </c>
      <c r="L56" s="58"/>
      <c r="M56" s="58"/>
      <c r="N56" s="58"/>
      <c r="O56" s="58"/>
      <c r="P56" s="58"/>
      <c r="Q56" s="57">
        <v>0</v>
      </c>
    </row>
    <row r="57" spans="1:17" s="5" customFormat="1" ht="12.75" customHeight="1">
      <c r="A57" s="148"/>
      <c r="B57" s="148"/>
      <c r="C57" s="142"/>
      <c r="D57" s="142"/>
      <c r="E57" s="142"/>
      <c r="F57" s="142"/>
      <c r="G57" s="145"/>
      <c r="H57" s="9" t="s">
        <v>14</v>
      </c>
      <c r="I57" s="20" t="s">
        <v>25</v>
      </c>
      <c r="J57" s="26" t="s">
        <v>46</v>
      </c>
      <c r="K57" s="57">
        <f>5000/Q11</f>
        <v>2325.5813953488373</v>
      </c>
      <c r="L57" s="58"/>
      <c r="M57" s="58"/>
      <c r="N57" s="58"/>
      <c r="O57" s="58"/>
      <c r="P57" s="58"/>
      <c r="Q57" s="57">
        <f>K57</f>
        <v>2325.5813953488373</v>
      </c>
    </row>
    <row r="58" spans="1:17" s="5" customFormat="1" ht="12.75">
      <c r="A58" s="148"/>
      <c r="B58" s="148"/>
      <c r="C58" s="142"/>
      <c r="D58" s="142"/>
      <c r="E58" s="142"/>
      <c r="F58" s="142"/>
      <c r="G58" s="145"/>
      <c r="H58" s="9" t="s">
        <v>26</v>
      </c>
      <c r="I58" s="20" t="s">
        <v>27</v>
      </c>
      <c r="J58" s="26" t="s">
        <v>46</v>
      </c>
      <c r="K58" s="57">
        <v>0</v>
      </c>
      <c r="L58" s="58"/>
      <c r="M58" s="58"/>
      <c r="N58" s="58"/>
      <c r="O58" s="58"/>
      <c r="P58" s="58"/>
      <c r="Q58" s="57">
        <v>0</v>
      </c>
    </row>
    <row r="59" spans="1:17" s="5" customFormat="1" ht="22.5">
      <c r="A59" s="148"/>
      <c r="B59" s="149"/>
      <c r="C59" s="143"/>
      <c r="D59" s="143"/>
      <c r="E59" s="143"/>
      <c r="F59" s="143"/>
      <c r="G59" s="146"/>
      <c r="H59" s="9">
        <v>17.02</v>
      </c>
      <c r="I59" s="20" t="s">
        <v>5</v>
      </c>
      <c r="J59" s="26" t="s">
        <v>46</v>
      </c>
      <c r="K59" s="57">
        <f>10000/Q11</f>
        <v>4651.162790697675</v>
      </c>
      <c r="L59" s="58"/>
      <c r="M59" s="58"/>
      <c r="N59" s="58"/>
      <c r="O59" s="58"/>
      <c r="P59" s="58"/>
      <c r="Q59" s="57">
        <f>K59</f>
        <v>4651.162790697675</v>
      </c>
    </row>
    <row r="60" spans="1:17" s="5" customFormat="1" ht="12.75" customHeight="1">
      <c r="A60" s="148"/>
      <c r="B60" s="147" t="s">
        <v>189</v>
      </c>
      <c r="C60" s="141"/>
      <c r="D60" s="141" t="s">
        <v>47</v>
      </c>
      <c r="E60" s="141" t="s">
        <v>47</v>
      </c>
      <c r="F60" s="141" t="s">
        <v>47</v>
      </c>
      <c r="G60" s="144" t="s">
        <v>40</v>
      </c>
      <c r="H60" s="9" t="s">
        <v>9</v>
      </c>
      <c r="I60" s="20" t="s">
        <v>28</v>
      </c>
      <c r="J60" s="26" t="s">
        <v>46</v>
      </c>
      <c r="K60" s="57">
        <f>25000/Q11</f>
        <v>11627.906976744187</v>
      </c>
      <c r="L60" s="58"/>
      <c r="M60" s="58"/>
      <c r="N60" s="58"/>
      <c r="O60" s="58"/>
      <c r="P60" s="58"/>
      <c r="Q60" s="57">
        <f>K60</f>
        <v>11627.906976744187</v>
      </c>
    </row>
    <row r="61" spans="1:17" s="5" customFormat="1" ht="12.75">
      <c r="A61" s="148"/>
      <c r="B61" s="148"/>
      <c r="C61" s="142"/>
      <c r="D61" s="142"/>
      <c r="E61" s="142"/>
      <c r="F61" s="142"/>
      <c r="G61" s="145"/>
      <c r="H61" s="9" t="s">
        <v>10</v>
      </c>
      <c r="I61" s="20" t="s">
        <v>6</v>
      </c>
      <c r="J61" s="26" t="s">
        <v>46</v>
      </c>
      <c r="K61" s="57">
        <v>0</v>
      </c>
      <c r="L61" s="58"/>
      <c r="M61" s="58"/>
      <c r="N61" s="58"/>
      <c r="O61" s="58"/>
      <c r="P61" s="58"/>
      <c r="Q61" s="57">
        <v>0</v>
      </c>
    </row>
    <row r="62" spans="1:17" s="5" customFormat="1" ht="22.5">
      <c r="A62" s="148"/>
      <c r="B62" s="148"/>
      <c r="C62" s="142"/>
      <c r="D62" s="142"/>
      <c r="E62" s="142"/>
      <c r="F62" s="142"/>
      <c r="G62" s="145"/>
      <c r="H62" s="9" t="s">
        <v>15</v>
      </c>
      <c r="I62" s="20" t="s">
        <v>29</v>
      </c>
      <c r="J62" s="26" t="s">
        <v>46</v>
      </c>
      <c r="K62" s="57">
        <f>2000/Q11</f>
        <v>930.232558139535</v>
      </c>
      <c r="L62" s="59"/>
      <c r="M62" s="58"/>
      <c r="N62" s="58"/>
      <c r="O62" s="58"/>
      <c r="P62" s="58"/>
      <c r="Q62" s="57">
        <f>K62</f>
        <v>930.232558139535</v>
      </c>
    </row>
    <row r="63" spans="1:17" s="5" customFormat="1" ht="22.5">
      <c r="A63" s="148"/>
      <c r="B63" s="149"/>
      <c r="C63" s="143"/>
      <c r="D63" s="143"/>
      <c r="E63" s="143"/>
      <c r="F63" s="143"/>
      <c r="G63" s="146"/>
      <c r="H63" s="9" t="s">
        <v>11</v>
      </c>
      <c r="I63" s="20" t="s">
        <v>30</v>
      </c>
      <c r="J63" s="26" t="s">
        <v>46</v>
      </c>
      <c r="K63" s="57">
        <f>5000/Q11</f>
        <v>2325.5813953488373</v>
      </c>
      <c r="L63" s="59"/>
      <c r="M63" s="58"/>
      <c r="N63" s="58"/>
      <c r="O63" s="58"/>
      <c r="P63" s="58"/>
      <c r="Q63" s="57">
        <f>K63</f>
        <v>2325.5813953488373</v>
      </c>
    </row>
    <row r="64" spans="1:17" s="5" customFormat="1" ht="12.75" customHeight="1">
      <c r="A64" s="148"/>
      <c r="B64" s="147" t="s">
        <v>190</v>
      </c>
      <c r="C64" s="141"/>
      <c r="D64" s="141"/>
      <c r="E64" s="141"/>
      <c r="F64" s="141" t="s">
        <v>47</v>
      </c>
      <c r="G64" s="144" t="s">
        <v>40</v>
      </c>
      <c r="H64" s="9" t="s">
        <v>16</v>
      </c>
      <c r="I64" s="20" t="s">
        <v>31</v>
      </c>
      <c r="J64" s="26" t="s">
        <v>46</v>
      </c>
      <c r="K64" s="57">
        <f>3000/Q11</f>
        <v>1395.3488372093025</v>
      </c>
      <c r="L64" s="59"/>
      <c r="M64" s="60"/>
      <c r="N64" s="61"/>
      <c r="O64" s="61"/>
      <c r="P64" s="62"/>
      <c r="Q64" s="57">
        <f>K64</f>
        <v>1395.3488372093025</v>
      </c>
    </row>
    <row r="65" spans="1:17" s="5" customFormat="1" ht="12.75">
      <c r="A65" s="148"/>
      <c r="B65" s="148"/>
      <c r="C65" s="142"/>
      <c r="D65" s="142"/>
      <c r="E65" s="142"/>
      <c r="F65" s="142"/>
      <c r="G65" s="145"/>
      <c r="H65" s="9" t="s">
        <v>38</v>
      </c>
      <c r="I65" s="20" t="s">
        <v>39</v>
      </c>
      <c r="J65" s="26" t="s">
        <v>46</v>
      </c>
      <c r="K65" s="57">
        <v>0</v>
      </c>
      <c r="L65" s="59"/>
      <c r="M65" s="58"/>
      <c r="N65" s="58"/>
      <c r="O65" s="58"/>
      <c r="P65" s="58"/>
      <c r="Q65" s="57">
        <v>0</v>
      </c>
    </row>
    <row r="66" spans="1:17" s="5" customFormat="1" ht="20.25" customHeight="1">
      <c r="A66" s="149"/>
      <c r="B66" s="149"/>
      <c r="C66" s="143"/>
      <c r="D66" s="143"/>
      <c r="E66" s="143"/>
      <c r="F66" s="143"/>
      <c r="G66" s="146"/>
      <c r="I66" s="24"/>
      <c r="J66" s="31" t="s">
        <v>48</v>
      </c>
      <c r="K66" s="63">
        <f>SUM(K56:K65)</f>
        <v>23255.81395348837</v>
      </c>
      <c r="L66" s="58"/>
      <c r="M66" s="58"/>
      <c r="N66" s="58"/>
      <c r="O66" s="58"/>
      <c r="P66" s="58"/>
      <c r="Q66" s="63">
        <f>SUM(Q56:Q65)</f>
        <v>23255.81395348837</v>
      </c>
    </row>
    <row r="67" spans="1:17" s="5" customFormat="1" ht="12.75" customHeight="1">
      <c r="A67" s="178" t="s">
        <v>90</v>
      </c>
      <c r="B67" s="179"/>
      <c r="C67" s="179"/>
      <c r="D67" s="179"/>
      <c r="E67" s="179"/>
      <c r="F67" s="179"/>
      <c r="G67" s="179"/>
      <c r="H67" s="179"/>
      <c r="I67" s="179"/>
      <c r="J67" s="179"/>
      <c r="K67" s="179"/>
      <c r="L67" s="25"/>
      <c r="M67" s="25"/>
      <c r="N67" s="25"/>
      <c r="O67" s="25"/>
      <c r="P67" s="25"/>
      <c r="Q67" s="65">
        <f>Q66</f>
        <v>23255.81395348837</v>
      </c>
    </row>
    <row r="68" spans="1:17" s="5" customFormat="1" ht="24.75" customHeight="1">
      <c r="A68" s="147" t="s">
        <v>260</v>
      </c>
      <c r="B68" s="147" t="s">
        <v>261</v>
      </c>
      <c r="C68" s="141" t="s">
        <v>47</v>
      </c>
      <c r="D68" s="141"/>
      <c r="E68" s="141"/>
      <c r="F68" s="141"/>
      <c r="G68" s="144" t="s">
        <v>40</v>
      </c>
      <c r="H68" s="9" t="s">
        <v>23</v>
      </c>
      <c r="I68" s="20" t="s">
        <v>24</v>
      </c>
      <c r="J68" s="26" t="s">
        <v>46</v>
      </c>
      <c r="K68" s="57">
        <v>0</v>
      </c>
      <c r="L68" s="58"/>
      <c r="M68" s="58"/>
      <c r="N68" s="58"/>
      <c r="O68" s="58"/>
      <c r="P68" s="58"/>
      <c r="Q68" s="57">
        <v>0</v>
      </c>
    </row>
    <row r="69" spans="1:17" s="5" customFormat="1" ht="12.75" customHeight="1">
      <c r="A69" s="148"/>
      <c r="B69" s="148"/>
      <c r="C69" s="142"/>
      <c r="D69" s="142"/>
      <c r="E69" s="142"/>
      <c r="F69" s="142"/>
      <c r="G69" s="145"/>
      <c r="H69" s="9" t="s">
        <v>14</v>
      </c>
      <c r="I69" s="20" t="s">
        <v>25</v>
      </c>
      <c r="J69" s="26" t="s">
        <v>46</v>
      </c>
      <c r="K69" s="57">
        <v>2441</v>
      </c>
      <c r="L69" s="58"/>
      <c r="M69" s="58"/>
      <c r="N69" s="58"/>
      <c r="O69" s="58"/>
      <c r="P69" s="58"/>
      <c r="Q69" s="57">
        <f>K69</f>
        <v>2441</v>
      </c>
    </row>
    <row r="70" spans="1:17" s="5" customFormat="1" ht="12.75">
      <c r="A70" s="148"/>
      <c r="B70" s="148"/>
      <c r="C70" s="142"/>
      <c r="D70" s="142"/>
      <c r="E70" s="142"/>
      <c r="F70" s="142"/>
      <c r="G70" s="145"/>
      <c r="H70" s="9" t="s">
        <v>26</v>
      </c>
      <c r="I70" s="20" t="s">
        <v>27</v>
      </c>
      <c r="J70" s="26" t="s">
        <v>46</v>
      </c>
      <c r="K70" s="57">
        <v>0</v>
      </c>
      <c r="L70" s="58"/>
      <c r="M70" s="58"/>
      <c r="N70" s="58"/>
      <c r="O70" s="58"/>
      <c r="P70" s="58"/>
      <c r="Q70" s="57">
        <v>0</v>
      </c>
    </row>
    <row r="71" spans="1:17" s="5" customFormat="1" ht="22.5">
      <c r="A71" s="148"/>
      <c r="B71" s="149"/>
      <c r="C71" s="143"/>
      <c r="D71" s="143"/>
      <c r="E71" s="143"/>
      <c r="F71" s="143"/>
      <c r="G71" s="146"/>
      <c r="H71" s="9">
        <v>17.02</v>
      </c>
      <c r="I71" s="20" t="s">
        <v>5</v>
      </c>
      <c r="J71" s="26" t="s">
        <v>46</v>
      </c>
      <c r="K71" s="57">
        <v>29581</v>
      </c>
      <c r="L71" s="58"/>
      <c r="M71" s="58"/>
      <c r="N71" s="58"/>
      <c r="O71" s="58"/>
      <c r="P71" s="58"/>
      <c r="Q71" s="57">
        <f>K71</f>
        <v>29581</v>
      </c>
    </row>
    <row r="72" spans="1:17" s="5" customFormat="1" ht="12.75">
      <c r="A72" s="148"/>
      <c r="B72" s="147" t="s">
        <v>262</v>
      </c>
      <c r="C72" s="141" t="s">
        <v>47</v>
      </c>
      <c r="D72" s="141" t="s">
        <v>47</v>
      </c>
      <c r="E72" s="141"/>
      <c r="F72" s="141"/>
      <c r="G72" s="144" t="s">
        <v>40</v>
      </c>
      <c r="H72" s="9" t="s">
        <v>9</v>
      </c>
      <c r="I72" s="20" t="s">
        <v>28</v>
      </c>
      <c r="J72" s="26" t="s">
        <v>46</v>
      </c>
      <c r="K72" s="57">
        <v>1046</v>
      </c>
      <c r="L72" s="58"/>
      <c r="M72" s="58"/>
      <c r="N72" s="58"/>
      <c r="O72" s="58"/>
      <c r="P72" s="58"/>
      <c r="Q72" s="57">
        <f>K72</f>
        <v>1046</v>
      </c>
    </row>
    <row r="73" spans="1:17" s="5" customFormat="1" ht="12.75">
      <c r="A73" s="148"/>
      <c r="B73" s="148"/>
      <c r="C73" s="142"/>
      <c r="D73" s="142"/>
      <c r="E73" s="142"/>
      <c r="F73" s="142"/>
      <c r="G73" s="145"/>
      <c r="H73" s="9" t="s">
        <v>10</v>
      </c>
      <c r="I73" s="20" t="s">
        <v>6</v>
      </c>
      <c r="J73" s="26" t="s">
        <v>46</v>
      </c>
      <c r="K73" s="57">
        <v>0</v>
      </c>
      <c r="L73" s="58"/>
      <c r="M73" s="58"/>
      <c r="N73" s="58"/>
      <c r="O73" s="58"/>
      <c r="P73" s="58"/>
      <c r="Q73" s="57">
        <v>0</v>
      </c>
    </row>
    <row r="74" spans="1:17" s="5" customFormat="1" ht="22.5">
      <c r="A74" s="148"/>
      <c r="B74" s="148"/>
      <c r="C74" s="142"/>
      <c r="D74" s="142"/>
      <c r="E74" s="142"/>
      <c r="F74" s="142"/>
      <c r="G74" s="145"/>
      <c r="H74" s="9" t="s">
        <v>15</v>
      </c>
      <c r="I74" s="20" t="s">
        <v>29</v>
      </c>
      <c r="J74" s="26" t="s">
        <v>46</v>
      </c>
      <c r="K74" s="57">
        <v>800</v>
      </c>
      <c r="L74" s="59"/>
      <c r="M74" s="58"/>
      <c r="N74" s="58"/>
      <c r="O74" s="58"/>
      <c r="P74" s="58"/>
      <c r="Q74" s="57">
        <f>K74</f>
        <v>800</v>
      </c>
    </row>
    <row r="75" spans="1:17" s="5" customFormat="1" ht="22.5">
      <c r="A75" s="148"/>
      <c r="B75" s="149"/>
      <c r="C75" s="143"/>
      <c r="D75" s="143"/>
      <c r="E75" s="143"/>
      <c r="F75" s="143"/>
      <c r="G75" s="146"/>
      <c r="H75" s="9" t="s">
        <v>11</v>
      </c>
      <c r="I75" s="20" t="s">
        <v>30</v>
      </c>
      <c r="J75" s="26" t="s">
        <v>46</v>
      </c>
      <c r="K75" s="57">
        <v>11907</v>
      </c>
      <c r="L75" s="59"/>
      <c r="M75" s="58"/>
      <c r="N75" s="58"/>
      <c r="O75" s="58"/>
      <c r="P75" s="58"/>
      <c r="Q75" s="57">
        <f>K75</f>
        <v>11907</v>
      </c>
    </row>
    <row r="76" spans="1:17" s="5" customFormat="1" ht="12.75">
      <c r="A76" s="148"/>
      <c r="B76" s="147" t="s">
        <v>263</v>
      </c>
      <c r="C76" s="141"/>
      <c r="D76" s="141" t="s">
        <v>47</v>
      </c>
      <c r="E76" s="141" t="s">
        <v>47</v>
      </c>
      <c r="F76" s="141" t="s">
        <v>47</v>
      </c>
      <c r="G76" s="144" t="s">
        <v>40</v>
      </c>
      <c r="H76" s="9" t="s">
        <v>16</v>
      </c>
      <c r="I76" s="20" t="s">
        <v>31</v>
      </c>
      <c r="J76" s="26" t="s">
        <v>46</v>
      </c>
      <c r="K76" s="57">
        <v>362</v>
      </c>
      <c r="L76" s="59"/>
      <c r="M76" s="60"/>
      <c r="N76" s="61"/>
      <c r="O76" s="61"/>
      <c r="P76" s="62"/>
      <c r="Q76" s="57">
        <f>K76</f>
        <v>362</v>
      </c>
    </row>
    <row r="77" spans="1:17" s="5" customFormat="1" ht="12.75">
      <c r="A77" s="148"/>
      <c r="B77" s="148"/>
      <c r="C77" s="142"/>
      <c r="D77" s="142"/>
      <c r="E77" s="142"/>
      <c r="F77" s="142"/>
      <c r="G77" s="145"/>
      <c r="H77" s="9" t="s">
        <v>38</v>
      </c>
      <c r="I77" s="20" t="s">
        <v>39</v>
      </c>
      <c r="J77" s="26" t="s">
        <v>46</v>
      </c>
      <c r="K77" s="57">
        <v>0</v>
      </c>
      <c r="L77" s="59"/>
      <c r="M77" s="58"/>
      <c r="N77" s="58"/>
      <c r="O77" s="58"/>
      <c r="P77" s="58"/>
      <c r="Q77" s="57">
        <v>0</v>
      </c>
    </row>
    <row r="78" spans="1:17" s="5" customFormat="1" ht="58.5" customHeight="1">
      <c r="A78" s="149"/>
      <c r="B78" s="149"/>
      <c r="C78" s="143"/>
      <c r="D78" s="143"/>
      <c r="E78" s="143"/>
      <c r="F78" s="143"/>
      <c r="G78" s="146"/>
      <c r="I78" s="24"/>
      <c r="J78" s="31" t="s">
        <v>48</v>
      </c>
      <c r="K78" s="63">
        <f>SUM(K68:K77)</f>
        <v>46137</v>
      </c>
      <c r="L78" s="58"/>
      <c r="M78" s="58"/>
      <c r="N78" s="58"/>
      <c r="O78" s="58"/>
      <c r="P78" s="58"/>
      <c r="Q78" s="63">
        <f>SUM(Q68:Q77)</f>
        <v>46137</v>
      </c>
    </row>
    <row r="79" spans="1:17" s="5" customFormat="1" ht="12.75" customHeight="1">
      <c r="A79" s="178" t="s">
        <v>92</v>
      </c>
      <c r="B79" s="179"/>
      <c r="C79" s="179"/>
      <c r="D79" s="179"/>
      <c r="E79" s="179"/>
      <c r="F79" s="179"/>
      <c r="G79" s="179"/>
      <c r="H79" s="179"/>
      <c r="I79" s="179"/>
      <c r="J79" s="179"/>
      <c r="K79" s="179"/>
      <c r="L79" s="25"/>
      <c r="M79" s="25"/>
      <c r="N79" s="25"/>
      <c r="O79" s="25"/>
      <c r="P79" s="25"/>
      <c r="Q79" s="65">
        <f>Q78</f>
        <v>46137</v>
      </c>
    </row>
    <row r="80" spans="1:17" s="5" customFormat="1" ht="24.75" customHeight="1">
      <c r="A80" s="147" t="s">
        <v>91</v>
      </c>
      <c r="B80" s="147" t="s">
        <v>173</v>
      </c>
      <c r="C80" s="141" t="s">
        <v>47</v>
      </c>
      <c r="D80" s="141"/>
      <c r="E80" s="141"/>
      <c r="F80" s="141"/>
      <c r="G80" s="144" t="s">
        <v>40</v>
      </c>
      <c r="H80" s="9" t="s">
        <v>23</v>
      </c>
      <c r="I80" s="20" t="s">
        <v>24</v>
      </c>
      <c r="J80" s="26" t="s">
        <v>46</v>
      </c>
      <c r="K80" s="57">
        <v>0</v>
      </c>
      <c r="L80" s="58"/>
      <c r="M80" s="58"/>
      <c r="N80" s="58"/>
      <c r="O80" s="58"/>
      <c r="P80" s="58"/>
      <c r="Q80" s="57">
        <v>0</v>
      </c>
    </row>
    <row r="81" spans="1:17" s="5" customFormat="1" ht="12.75" customHeight="1">
      <c r="A81" s="148"/>
      <c r="B81" s="148"/>
      <c r="C81" s="142"/>
      <c r="D81" s="142"/>
      <c r="E81" s="142"/>
      <c r="F81" s="142"/>
      <c r="G81" s="145"/>
      <c r="H81" s="9" t="s">
        <v>14</v>
      </c>
      <c r="I81" s="20" t="s">
        <v>25</v>
      </c>
      <c r="J81" s="26" t="s">
        <v>46</v>
      </c>
      <c r="K81" s="57">
        <v>0</v>
      </c>
      <c r="L81" s="58"/>
      <c r="M81" s="58"/>
      <c r="N81" s="58"/>
      <c r="O81" s="58"/>
      <c r="P81" s="58"/>
      <c r="Q81" s="57">
        <v>0</v>
      </c>
    </row>
    <row r="82" spans="1:17" s="5" customFormat="1" ht="12.75">
      <c r="A82" s="148"/>
      <c r="B82" s="148"/>
      <c r="C82" s="142"/>
      <c r="D82" s="142"/>
      <c r="E82" s="142"/>
      <c r="F82" s="142"/>
      <c r="G82" s="145"/>
      <c r="H82" s="9" t="s">
        <v>26</v>
      </c>
      <c r="I82" s="20" t="s">
        <v>27</v>
      </c>
      <c r="J82" s="26" t="s">
        <v>46</v>
      </c>
      <c r="K82" s="57">
        <v>0</v>
      </c>
      <c r="L82" s="58"/>
      <c r="M82" s="58"/>
      <c r="N82" s="58"/>
      <c r="O82" s="58"/>
      <c r="P82" s="58"/>
      <c r="Q82" s="57">
        <v>0</v>
      </c>
    </row>
    <row r="83" spans="1:17" s="5" customFormat="1" ht="22.5">
      <c r="A83" s="148"/>
      <c r="B83" s="149"/>
      <c r="C83" s="143"/>
      <c r="D83" s="143"/>
      <c r="E83" s="143"/>
      <c r="F83" s="143"/>
      <c r="G83" s="146"/>
      <c r="H83" s="9">
        <v>17.02</v>
      </c>
      <c r="I83" s="20" t="s">
        <v>5</v>
      </c>
      <c r="J83" s="26" t="s">
        <v>46</v>
      </c>
      <c r="K83" s="57">
        <f>70000/Q11</f>
        <v>32558.13953488372</v>
      </c>
      <c r="L83" s="58"/>
      <c r="M83" s="58"/>
      <c r="N83" s="58"/>
      <c r="O83" s="58"/>
      <c r="P83" s="58"/>
      <c r="Q83" s="57">
        <f>K83</f>
        <v>32558.13953488372</v>
      </c>
    </row>
    <row r="84" spans="1:17" s="5" customFormat="1" ht="12.75">
      <c r="A84" s="148"/>
      <c r="B84" s="147" t="s">
        <v>174</v>
      </c>
      <c r="C84" s="141"/>
      <c r="D84" s="141" t="s">
        <v>47</v>
      </c>
      <c r="E84" s="141" t="s">
        <v>47</v>
      </c>
      <c r="F84" s="141"/>
      <c r="G84" s="144" t="s">
        <v>40</v>
      </c>
      <c r="H84" s="9" t="s">
        <v>9</v>
      </c>
      <c r="I84" s="20" t="s">
        <v>28</v>
      </c>
      <c r="J84" s="26" t="s">
        <v>46</v>
      </c>
      <c r="K84" s="57">
        <f>80000/Q11</f>
        <v>37209.3023255814</v>
      </c>
      <c r="L84" s="58"/>
      <c r="M84" s="58"/>
      <c r="N84" s="58"/>
      <c r="O84" s="58"/>
      <c r="P84" s="58"/>
      <c r="Q84" s="57">
        <f>K84</f>
        <v>37209.3023255814</v>
      </c>
    </row>
    <row r="85" spans="1:17" s="5" customFormat="1" ht="12.75">
      <c r="A85" s="148"/>
      <c r="B85" s="148"/>
      <c r="C85" s="142"/>
      <c r="D85" s="142"/>
      <c r="E85" s="142"/>
      <c r="F85" s="142"/>
      <c r="G85" s="145"/>
      <c r="H85" s="9" t="s">
        <v>10</v>
      </c>
      <c r="I85" s="20" t="s">
        <v>6</v>
      </c>
      <c r="J85" s="26" t="s">
        <v>46</v>
      </c>
      <c r="K85" s="57">
        <v>0</v>
      </c>
      <c r="L85" s="58"/>
      <c r="M85" s="58"/>
      <c r="N85" s="58"/>
      <c r="O85" s="58"/>
      <c r="P85" s="58"/>
      <c r="Q85" s="57">
        <v>0</v>
      </c>
    </row>
    <row r="86" spans="1:17" s="5" customFormat="1" ht="22.5">
      <c r="A86" s="148"/>
      <c r="B86" s="148"/>
      <c r="C86" s="142"/>
      <c r="D86" s="142"/>
      <c r="E86" s="142"/>
      <c r="F86" s="142"/>
      <c r="G86" s="145"/>
      <c r="H86" s="9" t="s">
        <v>15</v>
      </c>
      <c r="I86" s="20" t="s">
        <v>29</v>
      </c>
      <c r="J86" s="26" t="s">
        <v>46</v>
      </c>
      <c r="K86" s="57">
        <v>0</v>
      </c>
      <c r="L86" s="59"/>
      <c r="M86" s="58"/>
      <c r="N86" s="58"/>
      <c r="O86" s="58"/>
      <c r="P86" s="58"/>
      <c r="Q86" s="57">
        <v>0</v>
      </c>
    </row>
    <row r="87" spans="1:17" s="5" customFormat="1" ht="22.5">
      <c r="A87" s="148"/>
      <c r="B87" s="149"/>
      <c r="C87" s="143"/>
      <c r="D87" s="143"/>
      <c r="E87" s="143"/>
      <c r="F87" s="143"/>
      <c r="G87" s="146"/>
      <c r="H87" s="9" t="s">
        <v>11</v>
      </c>
      <c r="I87" s="20" t="s">
        <v>30</v>
      </c>
      <c r="J87" s="26" t="s">
        <v>46</v>
      </c>
      <c r="K87" s="57">
        <v>0</v>
      </c>
      <c r="L87" s="59"/>
      <c r="M87" s="58"/>
      <c r="N87" s="58"/>
      <c r="O87" s="58"/>
      <c r="P87" s="58"/>
      <c r="Q87" s="57">
        <v>0</v>
      </c>
    </row>
    <row r="88" spans="1:17" s="5" customFormat="1" ht="12.75">
      <c r="A88" s="148"/>
      <c r="B88" s="147" t="s">
        <v>175</v>
      </c>
      <c r="C88" s="141"/>
      <c r="D88" s="141"/>
      <c r="E88" s="141" t="s">
        <v>47</v>
      </c>
      <c r="F88" s="141" t="s">
        <v>47</v>
      </c>
      <c r="G88" s="144" t="s">
        <v>40</v>
      </c>
      <c r="H88" s="9" t="s">
        <v>16</v>
      </c>
      <c r="I88" s="20" t="s">
        <v>31</v>
      </c>
      <c r="J88" s="26" t="s">
        <v>46</v>
      </c>
      <c r="K88" s="57">
        <v>0</v>
      </c>
      <c r="L88" s="59"/>
      <c r="M88" s="60"/>
      <c r="N88" s="61"/>
      <c r="O88" s="61"/>
      <c r="P88" s="62"/>
      <c r="Q88" s="57">
        <v>0</v>
      </c>
    </row>
    <row r="89" spans="1:17" s="5" customFormat="1" ht="12.75">
      <c r="A89" s="148"/>
      <c r="B89" s="148"/>
      <c r="C89" s="142"/>
      <c r="D89" s="142"/>
      <c r="E89" s="142"/>
      <c r="F89" s="142"/>
      <c r="G89" s="145"/>
      <c r="H89" s="9" t="s">
        <v>38</v>
      </c>
      <c r="I89" s="20" t="s">
        <v>39</v>
      </c>
      <c r="J89" s="26" t="s">
        <v>46</v>
      </c>
      <c r="K89" s="57">
        <v>0</v>
      </c>
      <c r="L89" s="59"/>
      <c r="M89" s="58"/>
      <c r="N89" s="58"/>
      <c r="O89" s="58"/>
      <c r="P89" s="58"/>
      <c r="Q89" s="57">
        <v>0</v>
      </c>
    </row>
    <row r="90" spans="1:17" s="5" customFormat="1" ht="20.25" customHeight="1">
      <c r="A90" s="149"/>
      <c r="B90" s="149"/>
      <c r="C90" s="143"/>
      <c r="D90" s="143"/>
      <c r="E90" s="143"/>
      <c r="F90" s="143"/>
      <c r="G90" s="146"/>
      <c r="I90" s="24"/>
      <c r="J90" s="31" t="s">
        <v>48</v>
      </c>
      <c r="K90" s="63">
        <f>SUM(K80:K89)</f>
        <v>69767.44186046511</v>
      </c>
      <c r="L90" s="58"/>
      <c r="M90" s="58"/>
      <c r="N90" s="58"/>
      <c r="O90" s="58"/>
      <c r="P90" s="58"/>
      <c r="Q90" s="63">
        <f>SUM(Q80:Q89)</f>
        <v>69767.44186046511</v>
      </c>
    </row>
    <row r="91" spans="1:17" s="5" customFormat="1" ht="12.75" customHeight="1">
      <c r="A91" s="178" t="s">
        <v>93</v>
      </c>
      <c r="B91" s="179"/>
      <c r="C91" s="179"/>
      <c r="D91" s="179"/>
      <c r="E91" s="179"/>
      <c r="F91" s="179"/>
      <c r="G91" s="179"/>
      <c r="H91" s="179"/>
      <c r="I91" s="179"/>
      <c r="J91" s="179"/>
      <c r="K91" s="179"/>
      <c r="L91" s="25"/>
      <c r="M91" s="25"/>
      <c r="N91" s="25"/>
      <c r="O91" s="25"/>
      <c r="P91" s="25"/>
      <c r="Q91" s="65">
        <f>Q90</f>
        <v>69767.44186046511</v>
      </c>
    </row>
    <row r="92" spans="1:17" s="5" customFormat="1" ht="24.75" customHeight="1">
      <c r="A92" s="147" t="s">
        <v>172</v>
      </c>
      <c r="B92" s="147" t="s">
        <v>181</v>
      </c>
      <c r="C92" s="141" t="s">
        <v>47</v>
      </c>
      <c r="D92" s="141" t="s">
        <v>47</v>
      </c>
      <c r="E92" s="141" t="s">
        <v>47</v>
      </c>
      <c r="F92" s="141" t="s">
        <v>47</v>
      </c>
      <c r="G92" s="144" t="s">
        <v>40</v>
      </c>
      <c r="H92" s="9" t="s">
        <v>23</v>
      </c>
      <c r="I92" s="20" t="s">
        <v>24</v>
      </c>
      <c r="J92" s="26" t="s">
        <v>46</v>
      </c>
      <c r="K92" s="57">
        <v>0</v>
      </c>
      <c r="L92" s="58"/>
      <c r="M92" s="58"/>
      <c r="N92" s="58"/>
      <c r="O92" s="58"/>
      <c r="P92" s="58"/>
      <c r="Q92" s="57">
        <v>0</v>
      </c>
    </row>
    <row r="93" spans="1:17" s="5" customFormat="1" ht="12.75" customHeight="1">
      <c r="A93" s="148"/>
      <c r="B93" s="148"/>
      <c r="C93" s="142"/>
      <c r="D93" s="142"/>
      <c r="E93" s="142"/>
      <c r="F93" s="142"/>
      <c r="G93" s="145"/>
      <c r="H93" s="9" t="s">
        <v>14</v>
      </c>
      <c r="I93" s="20" t="s">
        <v>25</v>
      </c>
      <c r="J93" s="26" t="s">
        <v>46</v>
      </c>
      <c r="K93" s="57">
        <v>22220</v>
      </c>
      <c r="L93" s="58"/>
      <c r="M93" s="58"/>
      <c r="N93" s="58"/>
      <c r="O93" s="58"/>
      <c r="P93" s="58"/>
      <c r="Q93" s="57">
        <f>K93</f>
        <v>22220</v>
      </c>
    </row>
    <row r="94" spans="1:17" s="5" customFormat="1" ht="12.75">
      <c r="A94" s="148"/>
      <c r="B94" s="148"/>
      <c r="C94" s="142"/>
      <c r="D94" s="142"/>
      <c r="E94" s="142"/>
      <c r="F94" s="142"/>
      <c r="G94" s="145"/>
      <c r="H94" s="9" t="s">
        <v>26</v>
      </c>
      <c r="I94" s="20" t="s">
        <v>27</v>
      </c>
      <c r="J94" s="26" t="s">
        <v>46</v>
      </c>
      <c r="K94" s="57">
        <v>0</v>
      </c>
      <c r="L94" s="58"/>
      <c r="M94" s="58"/>
      <c r="N94" s="58"/>
      <c r="O94" s="58"/>
      <c r="P94" s="58"/>
      <c r="Q94" s="57">
        <v>0</v>
      </c>
    </row>
    <row r="95" spans="1:17" s="5" customFormat="1" ht="60.75" customHeight="1">
      <c r="A95" s="148"/>
      <c r="B95" s="149"/>
      <c r="C95" s="143"/>
      <c r="D95" s="143"/>
      <c r="E95" s="143"/>
      <c r="F95" s="143"/>
      <c r="G95" s="146"/>
      <c r="H95" s="9">
        <v>17.02</v>
      </c>
      <c r="I95" s="20" t="s">
        <v>5</v>
      </c>
      <c r="J95" s="26" t="s">
        <v>46</v>
      </c>
      <c r="K95" s="57">
        <v>0</v>
      </c>
      <c r="L95" s="58"/>
      <c r="M95" s="58"/>
      <c r="N95" s="58"/>
      <c r="O95" s="58"/>
      <c r="P95" s="58"/>
      <c r="Q95" s="57">
        <v>0</v>
      </c>
    </row>
    <row r="96" spans="1:17" s="5" customFormat="1" ht="12.75" customHeight="1">
      <c r="A96" s="148"/>
      <c r="B96" s="147" t="s">
        <v>179</v>
      </c>
      <c r="C96" s="141" t="s">
        <v>47</v>
      </c>
      <c r="D96" s="141" t="s">
        <v>47</v>
      </c>
      <c r="E96" s="141" t="s">
        <v>47</v>
      </c>
      <c r="F96" s="141" t="s">
        <v>47</v>
      </c>
      <c r="G96" s="144" t="s">
        <v>40</v>
      </c>
      <c r="H96" s="9" t="s">
        <v>9</v>
      </c>
      <c r="I96" s="20" t="s">
        <v>28</v>
      </c>
      <c r="J96" s="26" t="s">
        <v>46</v>
      </c>
      <c r="K96" s="57">
        <v>0</v>
      </c>
      <c r="L96" s="58"/>
      <c r="M96" s="58"/>
      <c r="N96" s="58"/>
      <c r="O96" s="58"/>
      <c r="P96" s="58"/>
      <c r="Q96" s="57">
        <v>0</v>
      </c>
    </row>
    <row r="97" spans="1:17" s="5" customFormat="1" ht="12.75">
      <c r="A97" s="148"/>
      <c r="B97" s="148"/>
      <c r="C97" s="142"/>
      <c r="D97" s="142"/>
      <c r="E97" s="142"/>
      <c r="F97" s="142"/>
      <c r="G97" s="145"/>
      <c r="H97" s="9" t="s">
        <v>10</v>
      </c>
      <c r="I97" s="20" t="s">
        <v>6</v>
      </c>
      <c r="J97" s="26" t="s">
        <v>46</v>
      </c>
      <c r="K97" s="57">
        <v>1965</v>
      </c>
      <c r="L97" s="58"/>
      <c r="M97" s="58"/>
      <c r="N97" s="58"/>
      <c r="O97" s="58"/>
      <c r="P97" s="58"/>
      <c r="Q97" s="57">
        <f>K97</f>
        <v>1965</v>
      </c>
    </row>
    <row r="98" spans="1:17" s="5" customFormat="1" ht="22.5">
      <c r="A98" s="148"/>
      <c r="B98" s="148"/>
      <c r="C98" s="142"/>
      <c r="D98" s="142"/>
      <c r="E98" s="142"/>
      <c r="F98" s="142"/>
      <c r="G98" s="145"/>
      <c r="H98" s="9" t="s">
        <v>15</v>
      </c>
      <c r="I98" s="20" t="s">
        <v>29</v>
      </c>
      <c r="J98" s="26" t="s">
        <v>46</v>
      </c>
      <c r="K98" s="57">
        <v>0</v>
      </c>
      <c r="L98" s="59"/>
      <c r="M98" s="58"/>
      <c r="N98" s="58"/>
      <c r="O98" s="58"/>
      <c r="P98" s="58"/>
      <c r="Q98" s="57">
        <v>0</v>
      </c>
    </row>
    <row r="99" spans="1:17" s="5" customFormat="1" ht="22.5">
      <c r="A99" s="148"/>
      <c r="B99" s="149"/>
      <c r="C99" s="143"/>
      <c r="D99" s="143"/>
      <c r="E99" s="143"/>
      <c r="F99" s="143"/>
      <c r="G99" s="146"/>
      <c r="H99" s="9" t="s">
        <v>11</v>
      </c>
      <c r="I99" s="20" t="s">
        <v>30</v>
      </c>
      <c r="J99" s="26" t="s">
        <v>46</v>
      </c>
      <c r="K99" s="57">
        <v>7442</v>
      </c>
      <c r="L99" s="59"/>
      <c r="M99" s="58"/>
      <c r="N99" s="58"/>
      <c r="O99" s="58"/>
      <c r="P99" s="58"/>
      <c r="Q99" s="57">
        <f>K99</f>
        <v>7442</v>
      </c>
    </row>
    <row r="100" spans="1:17" s="5" customFormat="1" ht="12.75">
      <c r="A100" s="148"/>
      <c r="B100" s="147" t="s">
        <v>180</v>
      </c>
      <c r="C100" s="141" t="s">
        <v>47</v>
      </c>
      <c r="D100" s="141" t="s">
        <v>47</v>
      </c>
      <c r="E100" s="141" t="s">
        <v>47</v>
      </c>
      <c r="F100" s="141" t="s">
        <v>47</v>
      </c>
      <c r="G100" s="144" t="s">
        <v>40</v>
      </c>
      <c r="H100" s="9" t="s">
        <v>16</v>
      </c>
      <c r="I100" s="20" t="s">
        <v>31</v>
      </c>
      <c r="J100" s="26" t="s">
        <v>46</v>
      </c>
      <c r="K100" s="57">
        <v>0</v>
      </c>
      <c r="L100" s="59"/>
      <c r="M100" s="60"/>
      <c r="N100" s="61"/>
      <c r="O100" s="61"/>
      <c r="P100" s="62"/>
      <c r="Q100" s="57">
        <v>0</v>
      </c>
    </row>
    <row r="101" spans="1:17" s="5" customFormat="1" ht="12.75">
      <c r="A101" s="148"/>
      <c r="B101" s="148"/>
      <c r="C101" s="142"/>
      <c r="D101" s="142"/>
      <c r="E101" s="142"/>
      <c r="F101" s="142"/>
      <c r="G101" s="145"/>
      <c r="H101" s="9" t="s">
        <v>38</v>
      </c>
      <c r="I101" s="20" t="s">
        <v>39</v>
      </c>
      <c r="J101" s="26" t="s">
        <v>46</v>
      </c>
      <c r="K101" s="57">
        <v>0</v>
      </c>
      <c r="L101" s="59"/>
      <c r="M101" s="58"/>
      <c r="N101" s="58"/>
      <c r="O101" s="58"/>
      <c r="P101" s="58"/>
      <c r="Q101" s="57">
        <v>0</v>
      </c>
    </row>
    <row r="102" spans="1:17" s="5" customFormat="1" ht="44.25" customHeight="1">
      <c r="A102" s="149"/>
      <c r="B102" s="149"/>
      <c r="C102" s="143"/>
      <c r="D102" s="143"/>
      <c r="E102" s="143"/>
      <c r="F102" s="143"/>
      <c r="G102" s="146"/>
      <c r="I102" s="24"/>
      <c r="J102" s="31" t="s">
        <v>48</v>
      </c>
      <c r="K102" s="63">
        <f>SUM(K92:K101)</f>
        <v>31627</v>
      </c>
      <c r="L102" s="58"/>
      <c r="M102" s="58"/>
      <c r="N102" s="58"/>
      <c r="O102" s="58"/>
      <c r="P102" s="58"/>
      <c r="Q102" s="63">
        <f>SUM(Q92:Q101)</f>
        <v>31627</v>
      </c>
    </row>
    <row r="103" spans="1:17" s="5" customFormat="1" ht="12.75" customHeight="1">
      <c r="A103" s="178" t="s">
        <v>97</v>
      </c>
      <c r="B103" s="179"/>
      <c r="C103" s="179"/>
      <c r="D103" s="179"/>
      <c r="E103" s="179"/>
      <c r="F103" s="179"/>
      <c r="G103" s="179"/>
      <c r="H103" s="179"/>
      <c r="I103" s="179"/>
      <c r="J103" s="179"/>
      <c r="K103" s="179"/>
      <c r="L103" s="25"/>
      <c r="M103" s="25"/>
      <c r="N103" s="25"/>
      <c r="O103" s="25"/>
      <c r="P103" s="25"/>
      <c r="Q103" s="77">
        <f>Q102</f>
        <v>31627</v>
      </c>
    </row>
    <row r="104" spans="1:17" s="5" customFormat="1" ht="24.75" customHeight="1">
      <c r="A104" s="147" t="s">
        <v>182</v>
      </c>
      <c r="B104" s="147" t="s">
        <v>183</v>
      </c>
      <c r="C104" s="141" t="s">
        <v>47</v>
      </c>
      <c r="D104" s="141" t="s">
        <v>47</v>
      </c>
      <c r="E104" s="141"/>
      <c r="F104" s="141"/>
      <c r="G104" s="144" t="s">
        <v>40</v>
      </c>
      <c r="H104" s="9" t="s">
        <v>23</v>
      </c>
      <c r="I104" s="20" t="s">
        <v>24</v>
      </c>
      <c r="J104" s="26" t="s">
        <v>46</v>
      </c>
      <c r="K104" s="57">
        <v>0</v>
      </c>
      <c r="L104" s="58"/>
      <c r="M104" s="58"/>
      <c r="N104" s="58"/>
      <c r="O104" s="58"/>
      <c r="P104" s="58"/>
      <c r="Q104" s="57">
        <v>0</v>
      </c>
    </row>
    <row r="105" spans="1:17" s="5" customFormat="1" ht="12.75" customHeight="1">
      <c r="A105" s="148"/>
      <c r="B105" s="148"/>
      <c r="C105" s="142"/>
      <c r="D105" s="142"/>
      <c r="E105" s="142"/>
      <c r="F105" s="142"/>
      <c r="G105" s="145"/>
      <c r="H105" s="9" t="s">
        <v>14</v>
      </c>
      <c r="I105" s="20" t="s">
        <v>25</v>
      </c>
      <c r="J105" s="26" t="s">
        <v>46</v>
      </c>
      <c r="K105" s="57">
        <f>5000/Q11</f>
        <v>2325.5813953488373</v>
      </c>
      <c r="L105" s="58"/>
      <c r="M105" s="58"/>
      <c r="N105" s="58"/>
      <c r="O105" s="58"/>
      <c r="P105" s="58"/>
      <c r="Q105" s="57">
        <f>K105</f>
        <v>2325.5813953488373</v>
      </c>
    </row>
    <row r="106" spans="1:17" s="5" customFormat="1" ht="12.75">
      <c r="A106" s="148"/>
      <c r="B106" s="148"/>
      <c r="C106" s="142"/>
      <c r="D106" s="142"/>
      <c r="E106" s="142"/>
      <c r="F106" s="142"/>
      <c r="G106" s="145"/>
      <c r="H106" s="9" t="s">
        <v>26</v>
      </c>
      <c r="I106" s="20" t="s">
        <v>27</v>
      </c>
      <c r="J106" s="26" t="s">
        <v>46</v>
      </c>
      <c r="K106" s="57">
        <v>0</v>
      </c>
      <c r="L106" s="58"/>
      <c r="M106" s="58"/>
      <c r="N106" s="58"/>
      <c r="O106" s="58"/>
      <c r="P106" s="58"/>
      <c r="Q106" s="57">
        <v>0</v>
      </c>
    </row>
    <row r="107" spans="1:17" s="5" customFormat="1" ht="22.5">
      <c r="A107" s="148"/>
      <c r="B107" s="149"/>
      <c r="C107" s="143"/>
      <c r="D107" s="143"/>
      <c r="E107" s="143"/>
      <c r="F107" s="143"/>
      <c r="G107" s="146"/>
      <c r="H107" s="9">
        <v>17.02</v>
      </c>
      <c r="I107" s="20" t="s">
        <v>5</v>
      </c>
      <c r="J107" s="26" t="s">
        <v>46</v>
      </c>
      <c r="K107" s="57">
        <f>5000/Q11</f>
        <v>2325.5813953488373</v>
      </c>
      <c r="L107" s="58"/>
      <c r="M107" s="58"/>
      <c r="N107" s="58"/>
      <c r="O107" s="58"/>
      <c r="P107" s="58"/>
      <c r="Q107" s="57">
        <f>K107</f>
        <v>2325.5813953488373</v>
      </c>
    </row>
    <row r="108" spans="1:17" s="5" customFormat="1" ht="12.75" customHeight="1">
      <c r="A108" s="148"/>
      <c r="B108" s="147" t="s">
        <v>184</v>
      </c>
      <c r="C108" s="141"/>
      <c r="D108" s="141" t="s">
        <v>47</v>
      </c>
      <c r="E108" s="141" t="s">
        <v>47</v>
      </c>
      <c r="F108" s="141" t="s">
        <v>47</v>
      </c>
      <c r="G108" s="144" t="s">
        <v>40</v>
      </c>
      <c r="H108" s="9" t="s">
        <v>9</v>
      </c>
      <c r="I108" s="20" t="s">
        <v>28</v>
      </c>
      <c r="J108" s="26" t="s">
        <v>46</v>
      </c>
      <c r="K108" s="57">
        <f>5000/Q11</f>
        <v>2325.5813953488373</v>
      </c>
      <c r="L108" s="58"/>
      <c r="M108" s="58"/>
      <c r="N108" s="58"/>
      <c r="O108" s="58"/>
      <c r="P108" s="58"/>
      <c r="Q108" s="57">
        <f>K108</f>
        <v>2325.5813953488373</v>
      </c>
    </row>
    <row r="109" spans="1:17" s="5" customFormat="1" ht="12.75">
      <c r="A109" s="148"/>
      <c r="B109" s="148"/>
      <c r="C109" s="142"/>
      <c r="D109" s="142"/>
      <c r="E109" s="142"/>
      <c r="F109" s="142"/>
      <c r="G109" s="145"/>
      <c r="H109" s="9" t="s">
        <v>10</v>
      </c>
      <c r="I109" s="20" t="s">
        <v>6</v>
      </c>
      <c r="J109" s="26" t="s">
        <v>46</v>
      </c>
      <c r="K109" s="57">
        <v>0</v>
      </c>
      <c r="L109" s="58"/>
      <c r="M109" s="58"/>
      <c r="N109" s="58"/>
      <c r="O109" s="58"/>
      <c r="P109" s="58"/>
      <c r="Q109" s="57">
        <v>0</v>
      </c>
    </row>
    <row r="110" spans="1:17" s="5" customFormat="1" ht="22.5">
      <c r="A110" s="148"/>
      <c r="B110" s="148"/>
      <c r="C110" s="142"/>
      <c r="D110" s="142"/>
      <c r="E110" s="142"/>
      <c r="F110" s="142"/>
      <c r="G110" s="145"/>
      <c r="H110" s="9" t="s">
        <v>15</v>
      </c>
      <c r="I110" s="20" t="s">
        <v>29</v>
      </c>
      <c r="J110" s="26" t="s">
        <v>46</v>
      </c>
      <c r="K110" s="57">
        <v>0</v>
      </c>
      <c r="L110" s="59"/>
      <c r="M110" s="58"/>
      <c r="N110" s="58"/>
      <c r="O110" s="58"/>
      <c r="P110" s="58"/>
      <c r="Q110" s="57">
        <v>0</v>
      </c>
    </row>
    <row r="111" spans="1:17" s="5" customFormat="1" ht="22.5">
      <c r="A111" s="148"/>
      <c r="B111" s="149"/>
      <c r="C111" s="143"/>
      <c r="D111" s="143"/>
      <c r="E111" s="143"/>
      <c r="F111" s="143"/>
      <c r="G111" s="146"/>
      <c r="H111" s="9" t="s">
        <v>11</v>
      </c>
      <c r="I111" s="20" t="s">
        <v>30</v>
      </c>
      <c r="J111" s="26" t="s">
        <v>46</v>
      </c>
      <c r="K111" s="57">
        <v>0</v>
      </c>
      <c r="L111" s="59"/>
      <c r="M111" s="58"/>
      <c r="N111" s="58"/>
      <c r="O111" s="58"/>
      <c r="P111" s="58"/>
      <c r="Q111" s="57">
        <v>0</v>
      </c>
    </row>
    <row r="112" spans="1:17" s="5" customFormat="1" ht="12.75">
      <c r="A112" s="148"/>
      <c r="B112" s="147" t="s">
        <v>185</v>
      </c>
      <c r="C112" s="141"/>
      <c r="D112" s="141"/>
      <c r="E112" s="141" t="s">
        <v>47</v>
      </c>
      <c r="F112" s="141" t="s">
        <v>47</v>
      </c>
      <c r="G112" s="144" t="s">
        <v>40</v>
      </c>
      <c r="H112" s="9" t="s">
        <v>16</v>
      </c>
      <c r="I112" s="20" t="s">
        <v>31</v>
      </c>
      <c r="J112" s="26" t="s">
        <v>46</v>
      </c>
      <c r="K112" s="57">
        <v>0</v>
      </c>
      <c r="L112" s="59"/>
      <c r="M112" s="60"/>
      <c r="N112" s="61"/>
      <c r="O112" s="61"/>
      <c r="P112" s="62"/>
      <c r="Q112" s="57">
        <v>0</v>
      </c>
    </row>
    <row r="113" spans="1:17" s="5" customFormat="1" ht="12.75">
      <c r="A113" s="148"/>
      <c r="B113" s="148"/>
      <c r="C113" s="142"/>
      <c r="D113" s="142"/>
      <c r="E113" s="142"/>
      <c r="F113" s="142"/>
      <c r="G113" s="145"/>
      <c r="H113" s="9" t="s">
        <v>38</v>
      </c>
      <c r="I113" s="20" t="s">
        <v>39</v>
      </c>
      <c r="J113" s="26" t="s">
        <v>46</v>
      </c>
      <c r="K113" s="57">
        <v>0</v>
      </c>
      <c r="L113" s="59"/>
      <c r="M113" s="58"/>
      <c r="N113" s="58"/>
      <c r="O113" s="58"/>
      <c r="P113" s="58"/>
      <c r="Q113" s="57">
        <v>0</v>
      </c>
    </row>
    <row r="114" spans="1:17" s="5" customFormat="1" ht="47.25" customHeight="1">
      <c r="A114" s="149"/>
      <c r="B114" s="149"/>
      <c r="C114" s="143"/>
      <c r="D114" s="143"/>
      <c r="E114" s="143"/>
      <c r="F114" s="143"/>
      <c r="G114" s="146"/>
      <c r="I114" s="24"/>
      <c r="J114" s="31" t="s">
        <v>48</v>
      </c>
      <c r="K114" s="63">
        <f>SUM(K104:K113)</f>
        <v>6976.7441860465115</v>
      </c>
      <c r="L114" s="58"/>
      <c r="M114" s="58"/>
      <c r="N114" s="58"/>
      <c r="O114" s="58"/>
      <c r="P114" s="58"/>
      <c r="Q114" s="63">
        <f>SUM(Q104:Q113)</f>
        <v>6976.7441860465115</v>
      </c>
    </row>
    <row r="115" spans="1:17" s="5" customFormat="1" ht="12.75" customHeight="1">
      <c r="A115" s="178" t="s">
        <v>97</v>
      </c>
      <c r="B115" s="179"/>
      <c r="C115" s="179"/>
      <c r="D115" s="179"/>
      <c r="E115" s="179"/>
      <c r="F115" s="179"/>
      <c r="G115" s="179"/>
      <c r="H115" s="179"/>
      <c r="I115" s="179"/>
      <c r="J115" s="179"/>
      <c r="K115" s="179"/>
      <c r="L115" s="25"/>
      <c r="M115" s="25"/>
      <c r="N115" s="25"/>
      <c r="O115" s="25"/>
      <c r="P115" s="25"/>
      <c r="Q115" s="77">
        <f>Q114</f>
        <v>6976.7441860465115</v>
      </c>
    </row>
    <row r="116" spans="1:17" s="5" customFormat="1" ht="12.75" customHeight="1">
      <c r="A116" s="178" t="s">
        <v>99</v>
      </c>
      <c r="B116" s="179"/>
      <c r="C116" s="179"/>
      <c r="D116" s="179"/>
      <c r="E116" s="179"/>
      <c r="F116" s="179"/>
      <c r="G116" s="179"/>
      <c r="H116" s="179"/>
      <c r="I116" s="179"/>
      <c r="J116" s="179"/>
      <c r="K116" s="179"/>
      <c r="L116" s="25"/>
      <c r="M116" s="25"/>
      <c r="N116" s="25"/>
      <c r="O116" s="25"/>
      <c r="P116" s="25"/>
      <c r="Q116" s="65">
        <f>Q115+Q103+Q91+Q79+Q67+Q55+Q43+Q31</f>
        <v>293927.4418604651</v>
      </c>
    </row>
    <row r="117" spans="1:11" s="5" customFormat="1" ht="18.75" customHeight="1">
      <c r="A117" s="23" t="s">
        <v>42</v>
      </c>
      <c r="B117" s="23"/>
      <c r="C117" s="23"/>
      <c r="D117" s="23"/>
      <c r="E117" s="23"/>
      <c r="F117" s="23"/>
      <c r="G117" s="23"/>
      <c r="H117" s="23"/>
      <c r="I117" s="23"/>
      <c r="J117" s="23"/>
      <c r="K117" s="23"/>
    </row>
    <row r="118" spans="1:11" s="5" customFormat="1" ht="16.5" customHeight="1">
      <c r="A118" s="23" t="s">
        <v>45</v>
      </c>
      <c r="B118" s="23"/>
      <c r="C118" s="23"/>
      <c r="D118" s="23"/>
      <c r="E118" s="23"/>
      <c r="F118" s="23"/>
      <c r="G118" s="23"/>
      <c r="H118" s="23"/>
      <c r="I118" s="23"/>
      <c r="J118" s="23"/>
      <c r="K118" s="23"/>
    </row>
    <row r="119" spans="1:17" s="5" customFormat="1" ht="21" customHeight="1">
      <c r="A119" s="164" t="s">
        <v>57</v>
      </c>
      <c r="B119" s="164"/>
      <c r="C119" s="164"/>
      <c r="D119" s="164"/>
      <c r="E119" s="164"/>
      <c r="F119" s="164"/>
      <c r="G119" s="164"/>
      <c r="H119" s="164"/>
      <c r="I119" s="164"/>
      <c r="J119" s="164"/>
      <c r="K119" s="164"/>
      <c r="L119" s="164"/>
      <c r="M119" s="164"/>
      <c r="N119" s="164"/>
      <c r="O119" s="164"/>
      <c r="P119" s="164"/>
      <c r="Q119" s="164"/>
    </row>
    <row r="120" spans="1:17" s="5" customFormat="1" ht="21.75" customHeight="1">
      <c r="A120" s="164"/>
      <c r="B120" s="164"/>
      <c r="C120" s="164"/>
      <c r="D120" s="164"/>
      <c r="E120" s="164"/>
      <c r="F120" s="164"/>
      <c r="G120" s="164"/>
      <c r="H120" s="164"/>
      <c r="I120" s="164"/>
      <c r="J120" s="164"/>
      <c r="K120" s="164"/>
      <c r="L120" s="164"/>
      <c r="M120" s="164"/>
      <c r="N120" s="164"/>
      <c r="O120" s="164"/>
      <c r="P120" s="164"/>
      <c r="Q120" s="164"/>
    </row>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pans="1:17" ht="12.75">
      <c r="A159" s="5"/>
      <c r="B159" s="5"/>
      <c r="C159" s="5"/>
      <c r="D159" s="5"/>
      <c r="E159" s="5"/>
      <c r="F159" s="5"/>
      <c r="G159" s="5"/>
      <c r="H159" s="5"/>
      <c r="I159" s="5"/>
      <c r="J159" s="5"/>
      <c r="K159" s="5"/>
      <c r="L159" s="5"/>
      <c r="M159" s="5"/>
      <c r="N159" s="5"/>
      <c r="O159" s="5"/>
      <c r="P159" s="5"/>
      <c r="Q159" s="5"/>
    </row>
    <row r="160" spans="1:17" ht="12.75">
      <c r="A160" s="5"/>
      <c r="B160" s="5"/>
      <c r="C160" s="5"/>
      <c r="D160" s="5"/>
      <c r="E160" s="5"/>
      <c r="F160" s="5"/>
      <c r="G160" s="5"/>
      <c r="H160" s="5"/>
      <c r="I160" s="5"/>
      <c r="J160" s="5"/>
      <c r="K160" s="5"/>
      <c r="L160" s="5"/>
      <c r="M160" s="5"/>
      <c r="N160" s="5"/>
      <c r="O160" s="5"/>
      <c r="P160" s="5"/>
      <c r="Q160" s="5"/>
    </row>
    <row r="161" spans="1:17" ht="12.75">
      <c r="A161" s="5"/>
      <c r="B161" s="5"/>
      <c r="C161" s="5"/>
      <c r="D161" s="5"/>
      <c r="E161" s="5"/>
      <c r="F161" s="5"/>
      <c r="G161" s="5"/>
      <c r="H161" s="5"/>
      <c r="I161" s="5"/>
      <c r="J161" s="5"/>
      <c r="K161" s="5"/>
      <c r="L161" s="5"/>
      <c r="M161" s="5"/>
      <c r="N161" s="5"/>
      <c r="O161" s="5"/>
      <c r="P161" s="5"/>
      <c r="Q161" s="5"/>
    </row>
    <row r="162" spans="1:17" ht="12.75">
      <c r="A162" s="5"/>
      <c r="B162" s="5"/>
      <c r="C162" s="5"/>
      <c r="D162" s="5"/>
      <c r="E162" s="5"/>
      <c r="F162" s="5"/>
      <c r="G162" s="5"/>
      <c r="H162" s="5"/>
      <c r="I162" s="5"/>
      <c r="J162" s="5"/>
      <c r="K162" s="5"/>
      <c r="L162" s="5"/>
      <c r="M162" s="5"/>
      <c r="N162" s="5"/>
      <c r="O162" s="5"/>
      <c r="P162" s="5"/>
      <c r="Q162" s="5"/>
    </row>
    <row r="163" spans="1:17" ht="12.75">
      <c r="A163" s="5"/>
      <c r="B163" s="5"/>
      <c r="C163" s="5"/>
      <c r="D163" s="5"/>
      <c r="E163" s="5"/>
      <c r="F163" s="5"/>
      <c r="G163" s="5"/>
      <c r="H163" s="5"/>
      <c r="I163" s="5"/>
      <c r="J163" s="5"/>
      <c r="K163" s="5"/>
      <c r="L163" s="5"/>
      <c r="M163" s="5"/>
      <c r="N163" s="5"/>
      <c r="O163" s="5"/>
      <c r="P163" s="5"/>
      <c r="Q163" s="5"/>
    </row>
    <row r="164" spans="1:17" ht="12.75">
      <c r="A164" s="5"/>
      <c r="B164" s="5"/>
      <c r="C164" s="5"/>
      <c r="D164" s="5"/>
      <c r="E164" s="5"/>
      <c r="F164" s="5"/>
      <c r="G164" s="5"/>
      <c r="H164" s="5"/>
      <c r="I164" s="5"/>
      <c r="J164" s="5"/>
      <c r="K164" s="5"/>
      <c r="L164" s="5"/>
      <c r="M164" s="5"/>
      <c r="N164" s="5"/>
      <c r="O164" s="5"/>
      <c r="P164" s="5"/>
      <c r="Q164" s="5"/>
    </row>
    <row r="165" spans="1:17" ht="12.75">
      <c r="A165" s="5"/>
      <c r="B165" s="5"/>
      <c r="C165" s="5"/>
      <c r="D165" s="5"/>
      <c r="E165" s="5"/>
      <c r="F165" s="5"/>
      <c r="G165" s="5"/>
      <c r="H165" s="5"/>
      <c r="I165" s="5"/>
      <c r="J165" s="5"/>
      <c r="K165" s="5"/>
      <c r="L165" s="5"/>
      <c r="M165" s="5"/>
      <c r="N165" s="5"/>
      <c r="O165" s="5"/>
      <c r="P165" s="5"/>
      <c r="Q165" s="5"/>
    </row>
    <row r="166" spans="1:17" ht="12.75">
      <c r="A166" s="5"/>
      <c r="B166" s="5"/>
      <c r="C166" s="5"/>
      <c r="D166" s="5"/>
      <c r="E166" s="5"/>
      <c r="F166" s="5"/>
      <c r="G166" s="5"/>
      <c r="H166" s="5"/>
      <c r="I166" s="5"/>
      <c r="J166" s="5"/>
      <c r="K166" s="5"/>
      <c r="L166" s="5"/>
      <c r="M166" s="5"/>
      <c r="N166" s="5"/>
      <c r="O166" s="5"/>
      <c r="P166" s="5"/>
      <c r="Q166" s="5"/>
    </row>
    <row r="167" spans="1:17" ht="12.75">
      <c r="A167" s="5"/>
      <c r="B167" s="5"/>
      <c r="C167" s="5"/>
      <c r="D167" s="5"/>
      <c r="E167" s="5"/>
      <c r="F167" s="5"/>
      <c r="G167" s="5"/>
      <c r="H167" s="5"/>
      <c r="I167" s="5"/>
      <c r="J167" s="5"/>
      <c r="K167" s="5"/>
      <c r="L167" s="5"/>
      <c r="M167" s="5"/>
      <c r="N167" s="5"/>
      <c r="O167" s="5"/>
      <c r="P167" s="5"/>
      <c r="Q167" s="5"/>
    </row>
    <row r="168" spans="1:17" ht="12.75">
      <c r="A168" s="5"/>
      <c r="B168" s="5"/>
      <c r="C168" s="5"/>
      <c r="D168" s="5"/>
      <c r="E168" s="5"/>
      <c r="F168" s="5"/>
      <c r="G168" s="5"/>
      <c r="H168" s="5"/>
      <c r="I168" s="5"/>
      <c r="J168" s="5"/>
      <c r="K168" s="5"/>
      <c r="L168" s="5"/>
      <c r="M168" s="5"/>
      <c r="N168" s="5"/>
      <c r="O168" s="5"/>
      <c r="P168" s="5"/>
      <c r="Q168" s="5"/>
    </row>
    <row r="169" spans="1:17" ht="12.75">
      <c r="A169" s="5"/>
      <c r="B169" s="5"/>
      <c r="C169" s="5"/>
      <c r="D169" s="5"/>
      <c r="E169" s="5"/>
      <c r="F169" s="5"/>
      <c r="G169" s="5"/>
      <c r="H169" s="5"/>
      <c r="I169" s="5"/>
      <c r="J169" s="5"/>
      <c r="K169" s="5"/>
      <c r="L169" s="5"/>
      <c r="M169" s="5"/>
      <c r="N169" s="5"/>
      <c r="O169" s="5"/>
      <c r="P169" s="5"/>
      <c r="Q169" s="5"/>
    </row>
    <row r="170" spans="1:17" ht="12.75">
      <c r="A170" s="5"/>
      <c r="B170" s="5"/>
      <c r="C170" s="5"/>
      <c r="D170" s="5"/>
      <c r="E170" s="5"/>
      <c r="F170" s="5"/>
      <c r="G170" s="5"/>
      <c r="H170" s="5"/>
      <c r="I170" s="5"/>
      <c r="J170" s="5"/>
      <c r="K170" s="5"/>
      <c r="L170" s="5"/>
      <c r="M170" s="5"/>
      <c r="N170" s="5"/>
      <c r="O170" s="5"/>
      <c r="P170" s="5"/>
      <c r="Q170" s="5"/>
    </row>
    <row r="171" spans="1:17" ht="12.75">
      <c r="A171" s="5"/>
      <c r="B171" s="5"/>
      <c r="C171" s="5"/>
      <c r="D171" s="5"/>
      <c r="E171" s="5"/>
      <c r="F171" s="5"/>
      <c r="G171" s="5"/>
      <c r="H171" s="5"/>
      <c r="I171" s="5"/>
      <c r="J171" s="5"/>
      <c r="K171" s="5"/>
      <c r="L171" s="5"/>
      <c r="M171" s="5"/>
      <c r="N171" s="5"/>
      <c r="O171" s="5"/>
      <c r="P171" s="5"/>
      <c r="Q171" s="5"/>
    </row>
    <row r="172" spans="1:17" ht="12.75">
      <c r="A172" s="5"/>
      <c r="B172" s="5"/>
      <c r="C172" s="5"/>
      <c r="D172" s="5"/>
      <c r="E172" s="5"/>
      <c r="F172" s="5"/>
      <c r="G172" s="5"/>
      <c r="H172" s="5"/>
      <c r="I172" s="5"/>
      <c r="J172" s="5"/>
      <c r="K172" s="5"/>
      <c r="L172" s="5"/>
      <c r="M172" s="5"/>
      <c r="N172" s="5"/>
      <c r="O172" s="5"/>
      <c r="P172" s="5"/>
      <c r="Q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sheetData>
  <mergeCells count="186">
    <mergeCell ref="F108:F111"/>
    <mergeCell ref="E104:E107"/>
    <mergeCell ref="F104:F107"/>
    <mergeCell ref="E100:E102"/>
    <mergeCell ref="F100:F102"/>
    <mergeCell ref="B108:B111"/>
    <mergeCell ref="C108:C111"/>
    <mergeCell ref="D108:D111"/>
    <mergeCell ref="E108:E111"/>
    <mergeCell ref="C25:C27"/>
    <mergeCell ref="D25:D27"/>
    <mergeCell ref="C44:C47"/>
    <mergeCell ref="A43:K43"/>
    <mergeCell ref="E36:E39"/>
    <mergeCell ref="F36:F39"/>
    <mergeCell ref="F44:F47"/>
    <mergeCell ref="G44:G47"/>
    <mergeCell ref="G32:G35"/>
    <mergeCell ref="B36:B39"/>
    <mergeCell ref="G112:G114"/>
    <mergeCell ref="E25:E27"/>
    <mergeCell ref="B22:B24"/>
    <mergeCell ref="C22:C24"/>
    <mergeCell ref="D22:D24"/>
    <mergeCell ref="E22:E24"/>
    <mergeCell ref="B112:B114"/>
    <mergeCell ref="C112:C114"/>
    <mergeCell ref="D112:D114"/>
    <mergeCell ref="B25:B27"/>
    <mergeCell ref="G104:G107"/>
    <mergeCell ref="A116:K116"/>
    <mergeCell ref="A104:A114"/>
    <mergeCell ref="B104:B107"/>
    <mergeCell ref="C104:C107"/>
    <mergeCell ref="D104:D107"/>
    <mergeCell ref="A115:K115"/>
    <mergeCell ref="G108:G111"/>
    <mergeCell ref="E112:E114"/>
    <mergeCell ref="F112:F114"/>
    <mergeCell ref="G100:G102"/>
    <mergeCell ref="A103:K103"/>
    <mergeCell ref="A92:A102"/>
    <mergeCell ref="C92:C95"/>
    <mergeCell ref="D92:D95"/>
    <mergeCell ref="B100:B102"/>
    <mergeCell ref="C100:C102"/>
    <mergeCell ref="D100:D102"/>
    <mergeCell ref="E92:E95"/>
    <mergeCell ref="F92:F95"/>
    <mergeCell ref="G92:G95"/>
    <mergeCell ref="B96:B99"/>
    <mergeCell ref="C96:C99"/>
    <mergeCell ref="D96:D99"/>
    <mergeCell ref="E96:E99"/>
    <mergeCell ref="F96:F99"/>
    <mergeCell ref="G96:G99"/>
    <mergeCell ref="B92:B95"/>
    <mergeCell ref="E88:E90"/>
    <mergeCell ref="F88:F90"/>
    <mergeCell ref="G88:G90"/>
    <mergeCell ref="A91:K91"/>
    <mergeCell ref="A80:A90"/>
    <mergeCell ref="C80:C83"/>
    <mergeCell ref="D80:D83"/>
    <mergeCell ref="B88:B90"/>
    <mergeCell ref="C88:C90"/>
    <mergeCell ref="D88:D90"/>
    <mergeCell ref="E80:E83"/>
    <mergeCell ref="F80:F83"/>
    <mergeCell ref="G80:G83"/>
    <mergeCell ref="B84:B87"/>
    <mergeCell ref="C84:C87"/>
    <mergeCell ref="D84:D87"/>
    <mergeCell ref="E84:E87"/>
    <mergeCell ref="F84:F87"/>
    <mergeCell ref="G84:G87"/>
    <mergeCell ref="B80:B83"/>
    <mergeCell ref="E76:E78"/>
    <mergeCell ref="F76:F78"/>
    <mergeCell ref="G76:G78"/>
    <mergeCell ref="A79:K79"/>
    <mergeCell ref="A68:A78"/>
    <mergeCell ref="C68:C71"/>
    <mergeCell ref="D68:D71"/>
    <mergeCell ref="B76:B78"/>
    <mergeCell ref="C76:C78"/>
    <mergeCell ref="D76:D78"/>
    <mergeCell ref="E68:E71"/>
    <mergeCell ref="F68:F71"/>
    <mergeCell ref="G68:G71"/>
    <mergeCell ref="B72:B75"/>
    <mergeCell ref="C72:C75"/>
    <mergeCell ref="D72:D75"/>
    <mergeCell ref="E72:E75"/>
    <mergeCell ref="F72:F75"/>
    <mergeCell ref="G72:G75"/>
    <mergeCell ref="B68:B71"/>
    <mergeCell ref="E64:E66"/>
    <mergeCell ref="F64:F66"/>
    <mergeCell ref="G64:G66"/>
    <mergeCell ref="A67:K67"/>
    <mergeCell ref="A56:A66"/>
    <mergeCell ref="C56:C59"/>
    <mergeCell ref="D56:D59"/>
    <mergeCell ref="B64:B66"/>
    <mergeCell ref="C64:C66"/>
    <mergeCell ref="D64:D66"/>
    <mergeCell ref="E56:E59"/>
    <mergeCell ref="F56:F59"/>
    <mergeCell ref="G56:G59"/>
    <mergeCell ref="B60:B63"/>
    <mergeCell ref="C60:C63"/>
    <mergeCell ref="D60:D63"/>
    <mergeCell ref="E60:E63"/>
    <mergeCell ref="F60:F63"/>
    <mergeCell ref="G60:G63"/>
    <mergeCell ref="B56:B59"/>
    <mergeCell ref="E52:E54"/>
    <mergeCell ref="F52:F54"/>
    <mergeCell ref="G52:G54"/>
    <mergeCell ref="A55:K55"/>
    <mergeCell ref="A44:A54"/>
    <mergeCell ref="D44:D47"/>
    <mergeCell ref="B52:B54"/>
    <mergeCell ref="C52:C54"/>
    <mergeCell ref="D52:D54"/>
    <mergeCell ref="E44:E47"/>
    <mergeCell ref="B48:B51"/>
    <mergeCell ref="C48:C51"/>
    <mergeCell ref="D48:D51"/>
    <mergeCell ref="E48:E51"/>
    <mergeCell ref="F48:F51"/>
    <mergeCell ref="G48:G51"/>
    <mergeCell ref="B44:B47"/>
    <mergeCell ref="H12:Q12"/>
    <mergeCell ref="A31:K31"/>
    <mergeCell ref="A14:A30"/>
    <mergeCell ref="C14:C17"/>
    <mergeCell ref="D14:D17"/>
    <mergeCell ref="E14:E17"/>
    <mergeCell ref="F32:F35"/>
    <mergeCell ref="B3:Q3"/>
    <mergeCell ref="B4:Q4"/>
    <mergeCell ref="B5:Q5"/>
    <mergeCell ref="A12:A13"/>
    <mergeCell ref="A119:Q120"/>
    <mergeCell ref="B7:Q9"/>
    <mergeCell ref="C18:C21"/>
    <mergeCell ref="D18:D21"/>
    <mergeCell ref="E18:E21"/>
    <mergeCell ref="F18:F21"/>
    <mergeCell ref="B14:B17"/>
    <mergeCell ref="B18:B21"/>
    <mergeCell ref="B28:B30"/>
    <mergeCell ref="A32:A42"/>
    <mergeCell ref="B2:Q2"/>
    <mergeCell ref="B6:Q6"/>
    <mergeCell ref="B10:Q10"/>
    <mergeCell ref="C28:C30"/>
    <mergeCell ref="D28:D30"/>
    <mergeCell ref="E28:E30"/>
    <mergeCell ref="F28:F30"/>
    <mergeCell ref="B12:B13"/>
    <mergeCell ref="C12:F12"/>
    <mergeCell ref="G12:G13"/>
    <mergeCell ref="B32:B35"/>
    <mergeCell ref="C32:C35"/>
    <mergeCell ref="D32:D35"/>
    <mergeCell ref="E32:E35"/>
    <mergeCell ref="C36:C39"/>
    <mergeCell ref="D36:D39"/>
    <mergeCell ref="F40:F42"/>
    <mergeCell ref="B40:B42"/>
    <mergeCell ref="C40:C42"/>
    <mergeCell ref="D40:D42"/>
    <mergeCell ref="E40:E42"/>
    <mergeCell ref="F14:F17"/>
    <mergeCell ref="G18:G21"/>
    <mergeCell ref="G14:G17"/>
    <mergeCell ref="G40:G42"/>
    <mergeCell ref="G28:G30"/>
    <mergeCell ref="F22:F24"/>
    <mergeCell ref="G22:G24"/>
    <mergeCell ref="F25:F27"/>
    <mergeCell ref="G25:G27"/>
    <mergeCell ref="G36:G39"/>
  </mergeCells>
  <printOptions horizontalCentered="1"/>
  <pageMargins left="0.2" right="0.21" top="0.52" bottom="0.47" header="0.54" footer="0.492125985"/>
  <pageSetup horizontalDpi="600" verticalDpi="600" orientation="landscape" scale="75" r:id="rId2"/>
  <rowBreaks count="3" manualBreakCount="3">
    <brk id="31" max="255" man="1"/>
    <brk id="67" max="255" man="1"/>
    <brk id="103" max="255" man="1"/>
  </rowBreaks>
  <drawing r:id="rId1"/>
</worksheet>
</file>

<file path=xl/worksheets/sheet4.xml><?xml version="1.0" encoding="utf-8"?>
<worksheet xmlns="http://schemas.openxmlformats.org/spreadsheetml/2006/main" xmlns:r="http://schemas.openxmlformats.org/officeDocument/2006/relationships">
  <dimension ref="A1:Q187"/>
  <sheetViews>
    <sheetView view="pageBreakPreview" zoomScale="60" zoomScaleNormal="75" workbookViewId="0" topLeftCell="A100">
      <selection activeCell="B104" sqref="B104:B107"/>
    </sheetView>
  </sheetViews>
  <sheetFormatPr defaultColWidth="9.140625" defaultRowHeight="12.75"/>
  <cols>
    <col min="1" max="1" width="20.00390625" style="0" customWidth="1"/>
    <col min="2" max="2" width="39.421875" style="0" customWidth="1"/>
    <col min="3" max="6" width="5.7109375" style="0" customWidth="1"/>
    <col min="7" max="7" width="11.8515625" style="0" customWidth="1"/>
    <col min="8" max="8" width="12.7109375" style="0" customWidth="1"/>
    <col min="9" max="9" width="13.7109375" style="0" customWidth="1"/>
    <col min="10" max="10" width="11.57421875" style="0" customWidth="1"/>
    <col min="11" max="11" width="11.7109375" style="0" customWidth="1"/>
    <col min="12" max="16" width="9.140625" style="0" hidden="1" customWidth="1"/>
    <col min="17" max="17" width="14.140625" style="0" customWidth="1"/>
  </cols>
  <sheetData>
    <row r="1" spans="2:9" s="5" customFormat="1" ht="12.75">
      <c r="B1" s="2"/>
      <c r="C1" s="6"/>
      <c r="D1" s="8"/>
      <c r="E1" s="6"/>
      <c r="F1" s="6"/>
      <c r="G1" s="6"/>
      <c r="H1" s="6"/>
      <c r="I1" s="6"/>
    </row>
    <row r="2" spans="2:17" s="5" customFormat="1" ht="15">
      <c r="B2" s="150" t="s">
        <v>36</v>
      </c>
      <c r="C2" s="151"/>
      <c r="D2" s="151"/>
      <c r="E2" s="151"/>
      <c r="F2" s="151"/>
      <c r="G2" s="151"/>
      <c r="H2" s="151"/>
      <c r="I2" s="151"/>
      <c r="J2" s="151"/>
      <c r="K2" s="151"/>
      <c r="L2" s="151"/>
      <c r="M2" s="151"/>
      <c r="N2" s="151"/>
      <c r="O2" s="151"/>
      <c r="P2" s="151"/>
      <c r="Q2" s="152"/>
    </row>
    <row r="3" spans="2:17" s="5" customFormat="1" ht="15">
      <c r="B3" s="174" t="s">
        <v>275</v>
      </c>
      <c r="C3" s="174"/>
      <c r="D3" s="174"/>
      <c r="E3" s="174"/>
      <c r="F3" s="174"/>
      <c r="G3" s="174"/>
      <c r="H3" s="174"/>
      <c r="I3" s="174"/>
      <c r="J3" s="174"/>
      <c r="K3" s="174"/>
      <c r="L3" s="174"/>
      <c r="M3" s="174"/>
      <c r="N3" s="174"/>
      <c r="O3" s="174"/>
      <c r="P3" s="174"/>
      <c r="Q3" s="174"/>
    </row>
    <row r="4" spans="2:17" s="5" customFormat="1" ht="15">
      <c r="B4" s="174" t="s">
        <v>83</v>
      </c>
      <c r="C4" s="174"/>
      <c r="D4" s="174"/>
      <c r="E4" s="174"/>
      <c r="F4" s="174"/>
      <c r="G4" s="174"/>
      <c r="H4" s="174"/>
      <c r="I4" s="174"/>
      <c r="J4" s="174"/>
      <c r="K4" s="174"/>
      <c r="L4" s="174"/>
      <c r="M4" s="174"/>
      <c r="N4" s="174"/>
      <c r="O4" s="174"/>
      <c r="P4" s="174"/>
      <c r="Q4" s="174"/>
    </row>
    <row r="5" spans="2:17" s="5" customFormat="1" ht="15">
      <c r="B5" s="174" t="s">
        <v>142</v>
      </c>
      <c r="C5" s="174"/>
      <c r="D5" s="174"/>
      <c r="E5" s="174"/>
      <c r="F5" s="174"/>
      <c r="G5" s="174"/>
      <c r="H5" s="174"/>
      <c r="I5" s="174"/>
      <c r="J5" s="174"/>
      <c r="K5" s="174"/>
      <c r="L5" s="174"/>
      <c r="M5" s="174"/>
      <c r="N5" s="174"/>
      <c r="O5" s="174"/>
      <c r="P5" s="174"/>
      <c r="Q5" s="174"/>
    </row>
    <row r="6" spans="2:17" s="5" customFormat="1" ht="15">
      <c r="B6" s="153"/>
      <c r="C6" s="154"/>
      <c r="D6" s="154"/>
      <c r="E6" s="154"/>
      <c r="F6" s="154"/>
      <c r="G6" s="154"/>
      <c r="H6" s="154"/>
      <c r="I6" s="154"/>
      <c r="J6" s="154"/>
      <c r="K6" s="154"/>
      <c r="L6" s="154"/>
      <c r="M6" s="154"/>
      <c r="N6" s="154"/>
      <c r="O6" s="154"/>
      <c r="P6" s="154"/>
      <c r="Q6" s="155"/>
    </row>
    <row r="7" spans="2:17" s="5" customFormat="1" ht="12.75">
      <c r="B7" s="165" t="s">
        <v>58</v>
      </c>
      <c r="C7" s="166"/>
      <c r="D7" s="166"/>
      <c r="E7" s="166"/>
      <c r="F7" s="166"/>
      <c r="G7" s="166"/>
      <c r="H7" s="166"/>
      <c r="I7" s="166"/>
      <c r="J7" s="166"/>
      <c r="K7" s="166"/>
      <c r="L7" s="166"/>
      <c r="M7" s="166"/>
      <c r="N7" s="166"/>
      <c r="O7" s="166"/>
      <c r="P7" s="166"/>
      <c r="Q7" s="167"/>
    </row>
    <row r="8" spans="2:17" s="5" customFormat="1" ht="12.75">
      <c r="B8" s="168"/>
      <c r="C8" s="169"/>
      <c r="D8" s="169"/>
      <c r="E8" s="169"/>
      <c r="F8" s="169"/>
      <c r="G8" s="169"/>
      <c r="H8" s="169"/>
      <c r="I8" s="169"/>
      <c r="J8" s="169"/>
      <c r="K8" s="169"/>
      <c r="L8" s="169"/>
      <c r="M8" s="169"/>
      <c r="N8" s="169"/>
      <c r="O8" s="169"/>
      <c r="P8" s="169"/>
      <c r="Q8" s="170"/>
    </row>
    <row r="9" spans="2:17" s="5" customFormat="1" ht="12.75">
      <c r="B9" s="171"/>
      <c r="C9" s="172"/>
      <c r="D9" s="172"/>
      <c r="E9" s="172"/>
      <c r="F9" s="172"/>
      <c r="G9" s="172"/>
      <c r="H9" s="172"/>
      <c r="I9" s="172"/>
      <c r="J9" s="172"/>
      <c r="K9" s="172"/>
      <c r="L9" s="172"/>
      <c r="M9" s="172"/>
      <c r="N9" s="172"/>
      <c r="O9" s="172"/>
      <c r="P9" s="172"/>
      <c r="Q9" s="173"/>
    </row>
    <row r="10" spans="2:17" s="5" customFormat="1" ht="12.75">
      <c r="B10" s="156"/>
      <c r="C10" s="156"/>
      <c r="D10" s="156"/>
      <c r="E10" s="156"/>
      <c r="F10" s="156"/>
      <c r="G10" s="156"/>
      <c r="H10" s="156"/>
      <c r="I10" s="156"/>
      <c r="J10" s="156"/>
      <c r="K10" s="156"/>
      <c r="L10" s="156"/>
      <c r="M10" s="156"/>
      <c r="N10" s="156"/>
      <c r="O10" s="156"/>
      <c r="P10" s="156"/>
      <c r="Q10" s="156"/>
    </row>
    <row r="11" spans="2:17" s="5" customFormat="1" ht="12.75">
      <c r="B11" s="22"/>
      <c r="C11" s="22"/>
      <c r="D11" s="22"/>
      <c r="E11" s="22"/>
      <c r="F11" s="22"/>
      <c r="G11" s="22"/>
      <c r="H11" s="22"/>
      <c r="I11" s="22"/>
      <c r="J11" s="22"/>
      <c r="K11" s="22" t="s">
        <v>98</v>
      </c>
      <c r="Q11" s="7">
        <v>2.15</v>
      </c>
    </row>
    <row r="12" spans="1:17" s="1" customFormat="1" ht="15" customHeight="1">
      <c r="A12" s="95" t="s">
        <v>20</v>
      </c>
      <c r="B12" s="157" t="s">
        <v>21</v>
      </c>
      <c r="C12" s="159" t="s">
        <v>43</v>
      </c>
      <c r="D12" s="160"/>
      <c r="E12" s="160"/>
      <c r="F12" s="161"/>
      <c r="G12" s="162" t="s">
        <v>19</v>
      </c>
      <c r="H12" s="175" t="s">
        <v>56</v>
      </c>
      <c r="I12" s="176"/>
      <c r="J12" s="176"/>
      <c r="K12" s="176"/>
      <c r="L12" s="176"/>
      <c r="M12" s="176"/>
      <c r="N12" s="176"/>
      <c r="O12" s="176"/>
      <c r="P12" s="176"/>
      <c r="Q12" s="177"/>
    </row>
    <row r="13" spans="1:17" s="1" customFormat="1" ht="38.25" customHeight="1">
      <c r="A13" s="95"/>
      <c r="B13" s="158"/>
      <c r="C13" s="18" t="s">
        <v>50</v>
      </c>
      <c r="D13" s="18" t="s">
        <v>51</v>
      </c>
      <c r="E13" s="18" t="s">
        <v>52</v>
      </c>
      <c r="F13" s="18" t="s">
        <v>53</v>
      </c>
      <c r="G13" s="163"/>
      <c r="H13" s="27" t="s">
        <v>44</v>
      </c>
      <c r="I13" s="27" t="s">
        <v>22</v>
      </c>
      <c r="J13" s="28" t="s">
        <v>54</v>
      </c>
      <c r="K13" s="27" t="s">
        <v>4</v>
      </c>
      <c r="L13" s="29"/>
      <c r="M13" s="29"/>
      <c r="N13" s="29"/>
      <c r="O13" s="29"/>
      <c r="P13" s="29"/>
      <c r="Q13" s="27" t="s">
        <v>49</v>
      </c>
    </row>
    <row r="14" spans="1:17" s="1" customFormat="1" ht="19.5" customHeight="1">
      <c r="A14" s="147" t="s">
        <v>105</v>
      </c>
      <c r="B14" s="147" t="s">
        <v>258</v>
      </c>
      <c r="C14" s="141" t="s">
        <v>47</v>
      </c>
      <c r="D14" s="141"/>
      <c r="E14" s="141"/>
      <c r="F14" s="141"/>
      <c r="G14" s="144" t="s">
        <v>40</v>
      </c>
      <c r="H14" s="9" t="s">
        <v>23</v>
      </c>
      <c r="I14" s="20" t="s">
        <v>24</v>
      </c>
      <c r="J14" s="26" t="s">
        <v>46</v>
      </c>
      <c r="K14" s="57">
        <v>0</v>
      </c>
      <c r="L14" s="58"/>
      <c r="M14" s="58"/>
      <c r="N14" s="58"/>
      <c r="O14" s="58"/>
      <c r="P14" s="58"/>
      <c r="Q14" s="57">
        <v>0</v>
      </c>
    </row>
    <row r="15" spans="1:17" s="1" customFormat="1" ht="19.5" customHeight="1">
      <c r="A15" s="148"/>
      <c r="B15" s="148"/>
      <c r="C15" s="142"/>
      <c r="D15" s="142"/>
      <c r="E15" s="142"/>
      <c r="F15" s="142"/>
      <c r="G15" s="145"/>
      <c r="H15" s="9" t="s">
        <v>14</v>
      </c>
      <c r="I15" s="20" t="s">
        <v>25</v>
      </c>
      <c r="J15" s="26" t="s">
        <v>46</v>
      </c>
      <c r="K15" s="57">
        <v>9883</v>
      </c>
      <c r="L15" s="58"/>
      <c r="M15" s="58"/>
      <c r="N15" s="58"/>
      <c r="O15" s="58"/>
      <c r="P15" s="58"/>
      <c r="Q15" s="57">
        <f>K15</f>
        <v>9883</v>
      </c>
    </row>
    <row r="16" spans="1:17" s="1" customFormat="1" ht="19.5" customHeight="1">
      <c r="A16" s="148"/>
      <c r="B16" s="148"/>
      <c r="C16" s="142"/>
      <c r="D16" s="142"/>
      <c r="E16" s="142"/>
      <c r="F16" s="142"/>
      <c r="G16" s="145"/>
      <c r="H16" s="9" t="s">
        <v>26</v>
      </c>
      <c r="I16" s="20" t="s">
        <v>27</v>
      </c>
      <c r="J16" s="26" t="s">
        <v>46</v>
      </c>
      <c r="K16" s="57">
        <v>0</v>
      </c>
      <c r="L16" s="58"/>
      <c r="M16" s="58"/>
      <c r="N16" s="58"/>
      <c r="O16" s="58"/>
      <c r="P16" s="58"/>
      <c r="Q16" s="57">
        <v>0</v>
      </c>
    </row>
    <row r="17" spans="1:17" s="1" customFormat="1" ht="21.75" customHeight="1">
      <c r="A17" s="148"/>
      <c r="B17" s="149"/>
      <c r="C17" s="143"/>
      <c r="D17" s="143"/>
      <c r="E17" s="143"/>
      <c r="F17" s="143"/>
      <c r="G17" s="146"/>
      <c r="H17" s="9">
        <v>17.02</v>
      </c>
      <c r="I17" s="20" t="s">
        <v>5</v>
      </c>
      <c r="J17" s="26" t="s">
        <v>46</v>
      </c>
      <c r="K17" s="57">
        <v>56280</v>
      </c>
      <c r="L17" s="58"/>
      <c r="M17" s="58"/>
      <c r="N17" s="58"/>
      <c r="O17" s="58"/>
      <c r="P17" s="58"/>
      <c r="Q17" s="57">
        <f>K17</f>
        <v>56280</v>
      </c>
    </row>
    <row r="18" spans="1:17" s="1" customFormat="1" ht="19.5" customHeight="1">
      <c r="A18" s="148"/>
      <c r="B18" s="147" t="s">
        <v>147</v>
      </c>
      <c r="C18" s="141" t="s">
        <v>47</v>
      </c>
      <c r="D18" s="141" t="s">
        <v>47</v>
      </c>
      <c r="E18" s="141" t="s">
        <v>47</v>
      </c>
      <c r="F18" s="141" t="s">
        <v>47</v>
      </c>
      <c r="G18" s="144" t="s">
        <v>40</v>
      </c>
      <c r="H18" s="9" t="s">
        <v>9</v>
      </c>
      <c r="I18" s="20" t="s">
        <v>28</v>
      </c>
      <c r="J18" s="26" t="s">
        <v>46</v>
      </c>
      <c r="K18" s="57">
        <v>6140</v>
      </c>
      <c r="L18" s="58"/>
      <c r="M18" s="58"/>
      <c r="N18" s="58"/>
      <c r="O18" s="58"/>
      <c r="P18" s="58"/>
      <c r="Q18" s="57">
        <f>K18</f>
        <v>6140</v>
      </c>
    </row>
    <row r="19" spans="1:17" s="1" customFormat="1" ht="19.5" customHeight="1">
      <c r="A19" s="148"/>
      <c r="B19" s="148"/>
      <c r="C19" s="142"/>
      <c r="D19" s="142"/>
      <c r="E19" s="142"/>
      <c r="F19" s="142"/>
      <c r="G19" s="145"/>
      <c r="H19" s="9" t="s">
        <v>10</v>
      </c>
      <c r="I19" s="20" t="s">
        <v>6</v>
      </c>
      <c r="J19" s="26" t="s">
        <v>46</v>
      </c>
      <c r="K19" s="57">
        <v>0</v>
      </c>
      <c r="L19" s="58"/>
      <c r="M19" s="58"/>
      <c r="N19" s="58"/>
      <c r="O19" s="58"/>
      <c r="P19" s="58"/>
      <c r="Q19" s="57">
        <v>0</v>
      </c>
    </row>
    <row r="20" spans="1:17" s="1" customFormat="1" ht="19.5" customHeight="1">
      <c r="A20" s="148"/>
      <c r="B20" s="148"/>
      <c r="C20" s="142"/>
      <c r="D20" s="142"/>
      <c r="E20" s="142"/>
      <c r="F20" s="142"/>
      <c r="G20" s="145"/>
      <c r="H20" s="9" t="s">
        <v>15</v>
      </c>
      <c r="I20" s="20" t="s">
        <v>29</v>
      </c>
      <c r="J20" s="26" t="s">
        <v>46</v>
      </c>
      <c r="K20" s="57">
        <v>0</v>
      </c>
      <c r="L20" s="59"/>
      <c r="M20" s="58"/>
      <c r="N20" s="58"/>
      <c r="O20" s="58"/>
      <c r="P20" s="58"/>
      <c r="Q20" s="57">
        <v>0</v>
      </c>
    </row>
    <row r="21" spans="1:17" s="1" customFormat="1" ht="66.75" customHeight="1">
      <c r="A21" s="148"/>
      <c r="B21" s="149"/>
      <c r="C21" s="143"/>
      <c r="D21" s="143"/>
      <c r="E21" s="143"/>
      <c r="F21" s="143"/>
      <c r="G21" s="146"/>
      <c r="H21" s="9" t="s">
        <v>11</v>
      </c>
      <c r="I21" s="20" t="s">
        <v>30</v>
      </c>
      <c r="J21" s="26" t="s">
        <v>46</v>
      </c>
      <c r="K21" s="57">
        <v>0</v>
      </c>
      <c r="L21" s="59"/>
      <c r="M21" s="58"/>
      <c r="N21" s="58"/>
      <c r="O21" s="58"/>
      <c r="P21" s="58"/>
      <c r="Q21" s="57">
        <v>0</v>
      </c>
    </row>
    <row r="22" spans="1:17" s="1" customFormat="1" ht="19.5" customHeight="1">
      <c r="A22" s="148"/>
      <c r="B22" s="147" t="s">
        <v>148</v>
      </c>
      <c r="C22" s="141" t="s">
        <v>47</v>
      </c>
      <c r="D22" s="141" t="s">
        <v>47</v>
      </c>
      <c r="E22" s="141" t="s">
        <v>47</v>
      </c>
      <c r="F22" s="141" t="s">
        <v>47</v>
      </c>
      <c r="G22" s="144" t="s">
        <v>40</v>
      </c>
      <c r="H22" s="9" t="s">
        <v>16</v>
      </c>
      <c r="I22" s="20" t="s">
        <v>31</v>
      </c>
      <c r="J22" s="26" t="s">
        <v>46</v>
      </c>
      <c r="K22" s="57">
        <v>2000</v>
      </c>
      <c r="L22" s="59"/>
      <c r="M22" s="60"/>
      <c r="N22" s="61"/>
      <c r="O22" s="61"/>
      <c r="P22" s="62"/>
      <c r="Q22" s="57">
        <f>K22</f>
        <v>2000</v>
      </c>
    </row>
    <row r="23" spans="1:17" s="5" customFormat="1" ht="35.25" customHeight="1">
      <c r="A23" s="148"/>
      <c r="B23" s="148"/>
      <c r="C23" s="142"/>
      <c r="D23" s="142"/>
      <c r="E23" s="142"/>
      <c r="F23" s="142"/>
      <c r="G23" s="145"/>
      <c r="I23" s="24"/>
      <c r="J23" s="31" t="s">
        <v>48</v>
      </c>
      <c r="K23" s="63">
        <f>SUM(K14:K22)</f>
        <v>74303</v>
      </c>
      <c r="L23" s="58"/>
      <c r="M23" s="58"/>
      <c r="N23" s="58"/>
      <c r="O23" s="58"/>
      <c r="P23" s="58"/>
      <c r="Q23" s="64">
        <f>SUM(Q14:Q22)</f>
        <v>74303</v>
      </c>
    </row>
    <row r="24" spans="1:17" s="5" customFormat="1" ht="33.75" customHeight="1">
      <c r="A24" s="148"/>
      <c r="B24" s="149"/>
      <c r="C24" s="143"/>
      <c r="D24" s="143"/>
      <c r="E24" s="143"/>
      <c r="F24" s="143"/>
      <c r="G24" s="146"/>
      <c r="H24" s="35"/>
      <c r="I24" s="36"/>
      <c r="J24" s="37"/>
      <c r="K24" s="38"/>
      <c r="L24" s="39"/>
      <c r="M24" s="39"/>
      <c r="N24" s="39"/>
      <c r="O24" s="39"/>
      <c r="P24" s="39"/>
      <c r="Q24" s="40"/>
    </row>
    <row r="25" spans="1:17" s="1" customFormat="1" ht="19.5" customHeight="1">
      <c r="A25" s="148"/>
      <c r="B25" s="147" t="s">
        <v>149</v>
      </c>
      <c r="C25" s="141" t="s">
        <v>47</v>
      </c>
      <c r="D25" s="141" t="s">
        <v>47</v>
      </c>
      <c r="E25" s="141" t="s">
        <v>47</v>
      </c>
      <c r="F25" s="141" t="s">
        <v>47</v>
      </c>
      <c r="G25" s="144" t="s">
        <v>40</v>
      </c>
      <c r="H25" s="41"/>
      <c r="I25" s="42"/>
      <c r="J25" s="43"/>
      <c r="K25" s="44"/>
      <c r="L25" s="45"/>
      <c r="M25" s="45"/>
      <c r="N25" s="45"/>
      <c r="O25" s="45"/>
      <c r="P25" s="45"/>
      <c r="Q25" s="46"/>
    </row>
    <row r="26" spans="1:17" s="5" customFormat="1" ht="19.5" customHeight="1">
      <c r="A26" s="148"/>
      <c r="B26" s="148"/>
      <c r="C26" s="142"/>
      <c r="D26" s="142"/>
      <c r="E26" s="142"/>
      <c r="F26" s="142"/>
      <c r="G26" s="145"/>
      <c r="H26" s="41"/>
      <c r="I26" s="42"/>
      <c r="J26" s="43"/>
      <c r="K26" s="44"/>
      <c r="L26" s="45"/>
      <c r="M26" s="45"/>
      <c r="N26" s="45"/>
      <c r="O26" s="45"/>
      <c r="P26" s="45"/>
      <c r="Q26" s="46"/>
    </row>
    <row r="27" spans="1:17" s="5" customFormat="1" ht="33.75" customHeight="1">
      <c r="A27" s="148"/>
      <c r="B27" s="149"/>
      <c r="C27" s="143"/>
      <c r="D27" s="143"/>
      <c r="E27" s="143"/>
      <c r="F27" s="143"/>
      <c r="G27" s="146"/>
      <c r="H27" s="47"/>
      <c r="I27" s="48"/>
      <c r="J27" s="49"/>
      <c r="K27" s="44"/>
      <c r="L27" s="45"/>
      <c r="M27" s="45"/>
      <c r="N27" s="45"/>
      <c r="O27" s="45"/>
      <c r="P27" s="45"/>
      <c r="Q27" s="50"/>
    </row>
    <row r="28" spans="1:17" s="1" customFormat="1" ht="19.5" customHeight="1">
      <c r="A28" s="148"/>
      <c r="B28" s="147" t="s">
        <v>84</v>
      </c>
      <c r="C28" s="141" t="s">
        <v>47</v>
      </c>
      <c r="D28" s="141" t="s">
        <v>47</v>
      </c>
      <c r="E28" s="141" t="s">
        <v>47</v>
      </c>
      <c r="F28" s="141" t="s">
        <v>47</v>
      </c>
      <c r="G28" s="144" t="s">
        <v>40</v>
      </c>
      <c r="H28" s="41"/>
      <c r="I28" s="42"/>
      <c r="J28" s="43"/>
      <c r="K28" s="44"/>
      <c r="L28" s="45"/>
      <c r="M28" s="45"/>
      <c r="N28" s="45"/>
      <c r="O28" s="45"/>
      <c r="P28" s="45"/>
      <c r="Q28" s="46"/>
    </row>
    <row r="29" spans="1:17" s="5" customFormat="1" ht="19.5" customHeight="1">
      <c r="A29" s="148"/>
      <c r="B29" s="148"/>
      <c r="C29" s="142"/>
      <c r="D29" s="142"/>
      <c r="E29" s="142"/>
      <c r="F29" s="142"/>
      <c r="G29" s="145"/>
      <c r="H29" s="41"/>
      <c r="I29" s="42"/>
      <c r="J29" s="43"/>
      <c r="K29" s="44"/>
      <c r="L29" s="45"/>
      <c r="M29" s="45"/>
      <c r="N29" s="45"/>
      <c r="O29" s="45"/>
      <c r="P29" s="45"/>
      <c r="Q29" s="46"/>
    </row>
    <row r="30" spans="1:17" s="5" customFormat="1" ht="33.75" customHeight="1">
      <c r="A30" s="149"/>
      <c r="B30" s="149"/>
      <c r="C30" s="143"/>
      <c r="D30" s="143"/>
      <c r="E30" s="143"/>
      <c r="F30" s="143"/>
      <c r="G30" s="146"/>
      <c r="H30" s="51"/>
      <c r="I30" s="52"/>
      <c r="J30" s="53"/>
      <c r="K30" s="54"/>
      <c r="L30" s="55"/>
      <c r="M30" s="55"/>
      <c r="N30" s="55"/>
      <c r="O30" s="55"/>
      <c r="P30" s="55"/>
      <c r="Q30" s="56"/>
    </row>
    <row r="31" spans="1:17" s="5" customFormat="1" ht="12.75">
      <c r="A31" s="178" t="s">
        <v>41</v>
      </c>
      <c r="B31" s="179"/>
      <c r="C31" s="179"/>
      <c r="D31" s="179"/>
      <c r="E31" s="179"/>
      <c r="F31" s="179"/>
      <c r="G31" s="179"/>
      <c r="H31" s="179"/>
      <c r="I31" s="179"/>
      <c r="J31" s="179"/>
      <c r="K31" s="179"/>
      <c r="L31" s="25"/>
      <c r="M31" s="25"/>
      <c r="N31" s="25"/>
      <c r="O31" s="25"/>
      <c r="P31" s="25"/>
      <c r="Q31" s="65">
        <f>Q23</f>
        <v>74303</v>
      </c>
    </row>
    <row r="32" spans="1:17" s="5" customFormat="1" ht="24.75" customHeight="1">
      <c r="A32" s="147" t="s">
        <v>151</v>
      </c>
      <c r="B32" s="147" t="s">
        <v>259</v>
      </c>
      <c r="C32" s="141" t="s">
        <v>47</v>
      </c>
      <c r="D32" s="141"/>
      <c r="E32" s="141"/>
      <c r="F32" s="141"/>
      <c r="G32" s="144" t="s">
        <v>40</v>
      </c>
      <c r="H32" s="9" t="s">
        <v>23</v>
      </c>
      <c r="I32" s="20" t="s">
        <v>24</v>
      </c>
      <c r="J32" s="26" t="s">
        <v>46</v>
      </c>
      <c r="K32" s="57">
        <v>0</v>
      </c>
      <c r="L32" s="58"/>
      <c r="M32" s="58"/>
      <c r="N32" s="58"/>
      <c r="O32" s="58"/>
      <c r="P32" s="58"/>
      <c r="Q32" s="57">
        <v>0</v>
      </c>
    </row>
    <row r="33" spans="1:17" s="5" customFormat="1" ht="12.75" customHeight="1">
      <c r="A33" s="148"/>
      <c r="B33" s="148"/>
      <c r="C33" s="142"/>
      <c r="D33" s="142"/>
      <c r="E33" s="142"/>
      <c r="F33" s="142"/>
      <c r="G33" s="145"/>
      <c r="H33" s="9" t="s">
        <v>14</v>
      </c>
      <c r="I33" s="20" t="s">
        <v>25</v>
      </c>
      <c r="J33" s="26" t="s">
        <v>46</v>
      </c>
      <c r="K33" s="57">
        <v>0</v>
      </c>
      <c r="L33" s="58"/>
      <c r="M33" s="58"/>
      <c r="N33" s="58"/>
      <c r="O33" s="58"/>
      <c r="P33" s="58"/>
      <c r="Q33" s="57">
        <v>0</v>
      </c>
    </row>
    <row r="34" spans="1:17" s="5" customFormat="1" ht="12.75">
      <c r="A34" s="148"/>
      <c r="B34" s="148"/>
      <c r="C34" s="142"/>
      <c r="D34" s="142"/>
      <c r="E34" s="142"/>
      <c r="F34" s="142"/>
      <c r="G34" s="145"/>
      <c r="H34" s="9" t="s">
        <v>26</v>
      </c>
      <c r="I34" s="20" t="s">
        <v>27</v>
      </c>
      <c r="J34" s="26" t="s">
        <v>46</v>
      </c>
      <c r="K34" s="57">
        <v>0</v>
      </c>
      <c r="L34" s="58"/>
      <c r="M34" s="58"/>
      <c r="N34" s="58"/>
      <c r="O34" s="58"/>
      <c r="P34" s="58"/>
      <c r="Q34" s="57">
        <v>0</v>
      </c>
    </row>
    <row r="35" spans="1:17" s="5" customFormat="1" ht="28.5" customHeight="1">
      <c r="A35" s="148"/>
      <c r="B35" s="149"/>
      <c r="C35" s="143"/>
      <c r="D35" s="143"/>
      <c r="E35" s="143"/>
      <c r="F35" s="143"/>
      <c r="G35" s="146"/>
      <c r="H35" s="9">
        <v>17.02</v>
      </c>
      <c r="I35" s="20" t="s">
        <v>5</v>
      </c>
      <c r="J35" s="26" t="s">
        <v>46</v>
      </c>
      <c r="K35" s="57">
        <f>25000/Q11</f>
        <v>11627.906976744187</v>
      </c>
      <c r="L35" s="58"/>
      <c r="M35" s="58"/>
      <c r="N35" s="58"/>
      <c r="O35" s="58"/>
      <c r="P35" s="58"/>
      <c r="Q35" s="57">
        <f>K35</f>
        <v>11627.906976744187</v>
      </c>
    </row>
    <row r="36" spans="1:17" s="5" customFormat="1" ht="12.75" customHeight="1">
      <c r="A36" s="148"/>
      <c r="B36" s="147" t="s">
        <v>85</v>
      </c>
      <c r="C36" s="141"/>
      <c r="D36" s="141" t="s">
        <v>47</v>
      </c>
      <c r="E36" s="141" t="s">
        <v>47</v>
      </c>
      <c r="F36" s="141" t="s">
        <v>47</v>
      </c>
      <c r="G36" s="144" t="s">
        <v>40</v>
      </c>
      <c r="H36" s="9" t="s">
        <v>9</v>
      </c>
      <c r="I36" s="20" t="s">
        <v>28</v>
      </c>
      <c r="J36" s="26" t="s">
        <v>46</v>
      </c>
      <c r="K36" s="57">
        <f>5001/Q11</f>
        <v>2326.046511627907</v>
      </c>
      <c r="L36" s="58"/>
      <c r="M36" s="58"/>
      <c r="N36" s="58"/>
      <c r="O36" s="58"/>
      <c r="P36" s="58"/>
      <c r="Q36" s="57">
        <f>K36</f>
        <v>2326.046511627907</v>
      </c>
    </row>
    <row r="37" spans="1:17" s="5" customFormat="1" ht="12.75">
      <c r="A37" s="148"/>
      <c r="B37" s="148"/>
      <c r="C37" s="142"/>
      <c r="D37" s="142"/>
      <c r="E37" s="142"/>
      <c r="F37" s="142"/>
      <c r="G37" s="145"/>
      <c r="H37" s="9" t="s">
        <v>10</v>
      </c>
      <c r="I37" s="20" t="s">
        <v>6</v>
      </c>
      <c r="J37" s="26" t="s">
        <v>46</v>
      </c>
      <c r="K37" s="57">
        <v>0</v>
      </c>
      <c r="L37" s="58"/>
      <c r="M37" s="58"/>
      <c r="N37" s="58"/>
      <c r="O37" s="58"/>
      <c r="P37" s="58"/>
      <c r="Q37" s="57">
        <v>0</v>
      </c>
    </row>
    <row r="38" spans="1:17" s="5" customFormat="1" ht="22.5">
      <c r="A38" s="148"/>
      <c r="B38" s="148"/>
      <c r="C38" s="142"/>
      <c r="D38" s="142"/>
      <c r="E38" s="142"/>
      <c r="F38" s="142"/>
      <c r="G38" s="145"/>
      <c r="H38" s="9" t="s">
        <v>15</v>
      </c>
      <c r="I38" s="20" t="s">
        <v>29</v>
      </c>
      <c r="J38" s="26" t="s">
        <v>46</v>
      </c>
      <c r="K38" s="57">
        <v>0</v>
      </c>
      <c r="L38" s="59"/>
      <c r="M38" s="58"/>
      <c r="N38" s="58"/>
      <c r="O38" s="58"/>
      <c r="P38" s="58"/>
      <c r="Q38" s="57">
        <v>0</v>
      </c>
    </row>
    <row r="39" spans="1:17" s="5" customFormat="1" ht="27.75" customHeight="1">
      <c r="A39" s="148"/>
      <c r="B39" s="149"/>
      <c r="C39" s="143"/>
      <c r="D39" s="143"/>
      <c r="E39" s="143"/>
      <c r="F39" s="143"/>
      <c r="G39" s="146"/>
      <c r="H39" s="9" t="s">
        <v>11</v>
      </c>
      <c r="I39" s="20" t="s">
        <v>30</v>
      </c>
      <c r="J39" s="26" t="s">
        <v>46</v>
      </c>
      <c r="K39" s="57">
        <v>0</v>
      </c>
      <c r="L39" s="59"/>
      <c r="M39" s="58"/>
      <c r="N39" s="58"/>
      <c r="O39" s="58"/>
      <c r="P39" s="58"/>
      <c r="Q39" s="57">
        <v>0</v>
      </c>
    </row>
    <row r="40" spans="1:17" s="5" customFormat="1" ht="12.75" customHeight="1">
      <c r="A40" s="148"/>
      <c r="B40" s="147" t="s">
        <v>152</v>
      </c>
      <c r="C40" s="141"/>
      <c r="D40" s="141" t="s">
        <v>47</v>
      </c>
      <c r="E40" s="141" t="s">
        <v>47</v>
      </c>
      <c r="F40" s="141" t="s">
        <v>47</v>
      </c>
      <c r="G40" s="144" t="s">
        <v>40</v>
      </c>
      <c r="H40" s="9" t="s">
        <v>16</v>
      </c>
      <c r="I40" s="20" t="s">
        <v>31</v>
      </c>
      <c r="J40" s="26" t="s">
        <v>46</v>
      </c>
      <c r="K40" s="57">
        <v>0</v>
      </c>
      <c r="L40" s="59"/>
      <c r="M40" s="60"/>
      <c r="N40" s="61"/>
      <c r="O40" s="61"/>
      <c r="P40" s="62"/>
      <c r="Q40" s="57">
        <v>0</v>
      </c>
    </row>
    <row r="41" spans="1:17" s="5" customFormat="1" ht="12.75">
      <c r="A41" s="148"/>
      <c r="B41" s="148"/>
      <c r="C41" s="142"/>
      <c r="D41" s="142"/>
      <c r="E41" s="142"/>
      <c r="F41" s="142"/>
      <c r="G41" s="145"/>
      <c r="H41" s="9" t="s">
        <v>38</v>
      </c>
      <c r="I41" s="20" t="s">
        <v>39</v>
      </c>
      <c r="J41" s="26" t="s">
        <v>46</v>
      </c>
      <c r="K41" s="57">
        <v>0</v>
      </c>
      <c r="L41" s="59"/>
      <c r="M41" s="58"/>
      <c r="N41" s="58"/>
      <c r="O41" s="58"/>
      <c r="P41" s="58"/>
      <c r="Q41" s="57">
        <v>0</v>
      </c>
    </row>
    <row r="42" spans="1:17" s="5" customFormat="1" ht="70.5" customHeight="1">
      <c r="A42" s="149"/>
      <c r="B42" s="149"/>
      <c r="C42" s="143"/>
      <c r="D42" s="143"/>
      <c r="E42" s="143"/>
      <c r="F42" s="143"/>
      <c r="G42" s="146"/>
      <c r="I42" s="24"/>
      <c r="J42" s="31" t="s">
        <v>48</v>
      </c>
      <c r="K42" s="63">
        <f>SUM(K32:K41)</f>
        <v>13953.953488372093</v>
      </c>
      <c r="L42" s="58"/>
      <c r="M42" s="58"/>
      <c r="N42" s="58"/>
      <c r="O42" s="58"/>
      <c r="P42" s="58"/>
      <c r="Q42" s="63">
        <f>SUM(Q32:Q41)</f>
        <v>13953.953488372093</v>
      </c>
    </row>
    <row r="43" spans="1:17" s="5" customFormat="1" ht="12.75" customHeight="1">
      <c r="A43" s="178" t="s">
        <v>86</v>
      </c>
      <c r="B43" s="179"/>
      <c r="C43" s="179"/>
      <c r="D43" s="179"/>
      <c r="E43" s="179"/>
      <c r="F43" s="179"/>
      <c r="G43" s="179"/>
      <c r="H43" s="179"/>
      <c r="I43" s="179"/>
      <c r="J43" s="179"/>
      <c r="K43" s="179"/>
      <c r="L43" s="25"/>
      <c r="M43" s="25"/>
      <c r="N43" s="25"/>
      <c r="O43" s="25"/>
      <c r="P43" s="25"/>
      <c r="Q43" s="65">
        <f>Q42</f>
        <v>13953.953488372093</v>
      </c>
    </row>
    <row r="44" spans="1:17" s="5" customFormat="1" ht="24.75" customHeight="1">
      <c r="A44" s="147" t="s">
        <v>87</v>
      </c>
      <c r="B44" s="147" t="s">
        <v>156</v>
      </c>
      <c r="C44" s="141" t="s">
        <v>47</v>
      </c>
      <c r="D44" s="141" t="s">
        <v>47</v>
      </c>
      <c r="E44" s="141" t="s">
        <v>47</v>
      </c>
      <c r="F44" s="141"/>
      <c r="G44" s="144" t="s">
        <v>40</v>
      </c>
      <c r="H44" s="9" t="s">
        <v>23</v>
      </c>
      <c r="I44" s="20" t="s">
        <v>24</v>
      </c>
      <c r="J44" s="26" t="s">
        <v>46</v>
      </c>
      <c r="K44" s="57">
        <v>0</v>
      </c>
      <c r="L44" s="58"/>
      <c r="M44" s="58"/>
      <c r="N44" s="58"/>
      <c r="O44" s="58"/>
      <c r="P44" s="58"/>
      <c r="Q44" s="57">
        <v>0</v>
      </c>
    </row>
    <row r="45" spans="1:17" s="5" customFormat="1" ht="12.75" customHeight="1">
      <c r="A45" s="148"/>
      <c r="B45" s="148"/>
      <c r="C45" s="142"/>
      <c r="D45" s="142"/>
      <c r="E45" s="142"/>
      <c r="F45" s="142"/>
      <c r="G45" s="145"/>
      <c r="H45" s="9" t="s">
        <v>14</v>
      </c>
      <c r="I45" s="20" t="s">
        <v>25</v>
      </c>
      <c r="J45" s="26" t="s">
        <v>46</v>
      </c>
      <c r="K45" s="57">
        <f>5000/Q11</f>
        <v>2325.5813953488373</v>
      </c>
      <c r="L45" s="58"/>
      <c r="M45" s="58"/>
      <c r="N45" s="58"/>
      <c r="O45" s="58"/>
      <c r="P45" s="58"/>
      <c r="Q45" s="57">
        <f>K45</f>
        <v>2325.5813953488373</v>
      </c>
    </row>
    <row r="46" spans="1:17" s="5" customFormat="1" ht="12.75">
      <c r="A46" s="148"/>
      <c r="B46" s="148"/>
      <c r="C46" s="142"/>
      <c r="D46" s="142"/>
      <c r="E46" s="142"/>
      <c r="F46" s="142"/>
      <c r="G46" s="145"/>
      <c r="H46" s="9" t="s">
        <v>26</v>
      </c>
      <c r="I46" s="20" t="s">
        <v>27</v>
      </c>
      <c r="J46" s="26" t="s">
        <v>46</v>
      </c>
      <c r="K46" s="57">
        <v>0</v>
      </c>
      <c r="L46" s="58"/>
      <c r="M46" s="58"/>
      <c r="N46" s="58"/>
      <c r="O46" s="58"/>
      <c r="P46" s="58"/>
      <c r="Q46" s="57">
        <f aca="true" t="shared" si="0" ref="Q46:Q53">K46</f>
        <v>0</v>
      </c>
    </row>
    <row r="47" spans="1:17" s="5" customFormat="1" ht="22.5">
      <c r="A47" s="148"/>
      <c r="B47" s="149"/>
      <c r="C47" s="143"/>
      <c r="D47" s="143"/>
      <c r="E47" s="143"/>
      <c r="F47" s="143"/>
      <c r="G47" s="146"/>
      <c r="H47" s="9">
        <v>17.02</v>
      </c>
      <c r="I47" s="20" t="s">
        <v>5</v>
      </c>
      <c r="J47" s="26" t="s">
        <v>46</v>
      </c>
      <c r="K47" s="57">
        <f>5000/Q11</f>
        <v>2325.5813953488373</v>
      </c>
      <c r="L47" s="58"/>
      <c r="M47" s="58"/>
      <c r="N47" s="58"/>
      <c r="O47" s="58"/>
      <c r="P47" s="58"/>
      <c r="Q47" s="57">
        <f t="shared" si="0"/>
        <v>2325.5813953488373</v>
      </c>
    </row>
    <row r="48" spans="1:17" s="5" customFormat="1" ht="12.75">
      <c r="A48" s="148"/>
      <c r="B48" s="147" t="s">
        <v>157</v>
      </c>
      <c r="C48" s="141"/>
      <c r="D48" s="141"/>
      <c r="E48" s="141" t="s">
        <v>47</v>
      </c>
      <c r="F48" s="141" t="s">
        <v>47</v>
      </c>
      <c r="G48" s="144" t="s">
        <v>40</v>
      </c>
      <c r="H48" s="9" t="s">
        <v>9</v>
      </c>
      <c r="I48" s="20" t="s">
        <v>28</v>
      </c>
      <c r="J48" s="26" t="s">
        <v>46</v>
      </c>
      <c r="K48" s="57">
        <f>30000/Q11</f>
        <v>13953.488372093025</v>
      </c>
      <c r="L48" s="58"/>
      <c r="M48" s="58"/>
      <c r="N48" s="58"/>
      <c r="O48" s="58"/>
      <c r="P48" s="58"/>
      <c r="Q48" s="57">
        <f t="shared" si="0"/>
        <v>13953.488372093025</v>
      </c>
    </row>
    <row r="49" spans="1:17" s="5" customFormat="1" ht="12.75">
      <c r="A49" s="148"/>
      <c r="B49" s="148"/>
      <c r="C49" s="142"/>
      <c r="D49" s="142"/>
      <c r="E49" s="142"/>
      <c r="F49" s="142"/>
      <c r="G49" s="145"/>
      <c r="H49" s="9" t="s">
        <v>10</v>
      </c>
      <c r="I49" s="20" t="s">
        <v>6</v>
      </c>
      <c r="J49" s="26" t="s">
        <v>46</v>
      </c>
      <c r="K49" s="57">
        <v>0</v>
      </c>
      <c r="L49" s="58"/>
      <c r="M49" s="58"/>
      <c r="N49" s="58"/>
      <c r="O49" s="58"/>
      <c r="P49" s="58"/>
      <c r="Q49" s="57">
        <f t="shared" si="0"/>
        <v>0</v>
      </c>
    </row>
    <row r="50" spans="1:17" s="5" customFormat="1" ht="22.5">
      <c r="A50" s="148"/>
      <c r="B50" s="148"/>
      <c r="C50" s="142"/>
      <c r="D50" s="142"/>
      <c r="E50" s="142"/>
      <c r="F50" s="142"/>
      <c r="G50" s="145"/>
      <c r="H50" s="9" t="s">
        <v>15</v>
      </c>
      <c r="I50" s="20" t="s">
        <v>29</v>
      </c>
      <c r="J50" s="26" t="s">
        <v>46</v>
      </c>
      <c r="K50" s="57">
        <f>5000/Q11</f>
        <v>2325.5813953488373</v>
      </c>
      <c r="L50" s="59"/>
      <c r="M50" s="58"/>
      <c r="N50" s="58"/>
      <c r="O50" s="58"/>
      <c r="P50" s="58"/>
      <c r="Q50" s="57">
        <f t="shared" si="0"/>
        <v>2325.5813953488373</v>
      </c>
    </row>
    <row r="51" spans="1:17" s="5" customFormat="1" ht="22.5">
      <c r="A51" s="148"/>
      <c r="B51" s="149"/>
      <c r="C51" s="143"/>
      <c r="D51" s="143"/>
      <c r="E51" s="143"/>
      <c r="F51" s="143"/>
      <c r="G51" s="146"/>
      <c r="H51" s="9" t="s">
        <v>11</v>
      </c>
      <c r="I51" s="20" t="s">
        <v>30</v>
      </c>
      <c r="J51" s="26" t="s">
        <v>46</v>
      </c>
      <c r="K51" s="57">
        <f>10000/Q11</f>
        <v>4651.162790697675</v>
      </c>
      <c r="L51" s="59"/>
      <c r="M51" s="58"/>
      <c r="N51" s="58"/>
      <c r="O51" s="58"/>
      <c r="P51" s="58"/>
      <c r="Q51" s="57">
        <f t="shared" si="0"/>
        <v>4651.162790697675</v>
      </c>
    </row>
    <row r="52" spans="1:17" s="5" customFormat="1" ht="12.75" customHeight="1">
      <c r="A52" s="148"/>
      <c r="B52" s="147" t="s">
        <v>158</v>
      </c>
      <c r="C52" s="141"/>
      <c r="D52" s="141"/>
      <c r="E52" s="141" t="s">
        <v>47</v>
      </c>
      <c r="F52" s="141" t="s">
        <v>47</v>
      </c>
      <c r="G52" s="144" t="s">
        <v>40</v>
      </c>
      <c r="H52" s="9" t="s">
        <v>16</v>
      </c>
      <c r="I52" s="20" t="s">
        <v>31</v>
      </c>
      <c r="J52" s="26" t="s">
        <v>46</v>
      </c>
      <c r="K52" s="57">
        <f>5000/Q11</f>
        <v>2325.5813953488373</v>
      </c>
      <c r="L52" s="59"/>
      <c r="M52" s="60"/>
      <c r="N52" s="61"/>
      <c r="O52" s="61"/>
      <c r="P52" s="62"/>
      <c r="Q52" s="57">
        <f t="shared" si="0"/>
        <v>2325.5813953488373</v>
      </c>
    </row>
    <row r="53" spans="1:17" s="5" customFormat="1" ht="12.75">
      <c r="A53" s="148"/>
      <c r="B53" s="148"/>
      <c r="C53" s="142"/>
      <c r="D53" s="142"/>
      <c r="E53" s="142"/>
      <c r="F53" s="142"/>
      <c r="G53" s="145"/>
      <c r="H53" s="9" t="s">
        <v>38</v>
      </c>
      <c r="I53" s="20" t="s">
        <v>39</v>
      </c>
      <c r="J53" s="26" t="s">
        <v>46</v>
      </c>
      <c r="K53" s="57">
        <v>0</v>
      </c>
      <c r="L53" s="59"/>
      <c r="M53" s="58"/>
      <c r="N53" s="58"/>
      <c r="O53" s="58"/>
      <c r="P53" s="58"/>
      <c r="Q53" s="57">
        <f t="shared" si="0"/>
        <v>0</v>
      </c>
    </row>
    <row r="54" spans="1:17" s="5" customFormat="1" ht="20.25" customHeight="1">
      <c r="A54" s="149"/>
      <c r="B54" s="149"/>
      <c r="C54" s="143"/>
      <c r="D54" s="143"/>
      <c r="E54" s="143"/>
      <c r="F54" s="143"/>
      <c r="G54" s="146"/>
      <c r="I54" s="24"/>
      <c r="J54" s="31" t="s">
        <v>48</v>
      </c>
      <c r="K54" s="63">
        <f>SUM(K44:K53)</f>
        <v>27906.976744186046</v>
      </c>
      <c r="L54" s="58"/>
      <c r="M54" s="58"/>
      <c r="N54" s="58"/>
      <c r="O54" s="58"/>
      <c r="P54" s="58"/>
      <c r="Q54" s="63">
        <f>SUM(Q44:Q53)</f>
        <v>27906.976744186046</v>
      </c>
    </row>
    <row r="55" spans="1:17" s="5" customFormat="1" ht="12.75" customHeight="1">
      <c r="A55" s="178" t="s">
        <v>89</v>
      </c>
      <c r="B55" s="179"/>
      <c r="C55" s="179"/>
      <c r="D55" s="179"/>
      <c r="E55" s="179"/>
      <c r="F55" s="179"/>
      <c r="G55" s="179"/>
      <c r="H55" s="179"/>
      <c r="I55" s="179"/>
      <c r="J55" s="179"/>
      <c r="K55" s="179"/>
      <c r="L55" s="25"/>
      <c r="M55" s="25"/>
      <c r="N55" s="25"/>
      <c r="O55" s="25"/>
      <c r="P55" s="25"/>
      <c r="Q55" s="65">
        <f>Q54</f>
        <v>27906.976744186046</v>
      </c>
    </row>
    <row r="56" spans="1:17" s="5" customFormat="1" ht="24.75" customHeight="1">
      <c r="A56" s="180" t="s">
        <v>88</v>
      </c>
      <c r="B56" s="147" t="s">
        <v>169</v>
      </c>
      <c r="C56" s="141" t="s">
        <v>47</v>
      </c>
      <c r="D56" s="141" t="s">
        <v>47</v>
      </c>
      <c r="E56" s="141" t="s">
        <v>47</v>
      </c>
      <c r="F56" s="141" t="s">
        <v>47</v>
      </c>
      <c r="G56" s="144" t="s">
        <v>40</v>
      </c>
      <c r="H56" s="9" t="s">
        <v>23</v>
      </c>
      <c r="I56" s="20" t="s">
        <v>24</v>
      </c>
      <c r="J56" s="26" t="s">
        <v>46</v>
      </c>
      <c r="K56" s="57">
        <v>0</v>
      </c>
      <c r="L56" s="58"/>
      <c r="M56" s="58"/>
      <c r="N56" s="58"/>
      <c r="O56" s="58"/>
      <c r="P56" s="58"/>
      <c r="Q56" s="57">
        <v>0</v>
      </c>
    </row>
    <row r="57" spans="1:17" s="5" customFormat="1" ht="12.75" customHeight="1">
      <c r="A57" s="181"/>
      <c r="B57" s="148"/>
      <c r="C57" s="142"/>
      <c r="D57" s="142"/>
      <c r="E57" s="142"/>
      <c r="F57" s="142"/>
      <c r="G57" s="145"/>
      <c r="H57" s="9" t="s">
        <v>14</v>
      </c>
      <c r="I57" s="20" t="s">
        <v>25</v>
      </c>
      <c r="J57" s="26" t="s">
        <v>46</v>
      </c>
      <c r="K57" s="57">
        <v>0</v>
      </c>
      <c r="L57" s="58"/>
      <c r="M57" s="58"/>
      <c r="N57" s="58"/>
      <c r="O57" s="58"/>
      <c r="P57" s="58"/>
      <c r="Q57" s="57">
        <v>0</v>
      </c>
    </row>
    <row r="58" spans="1:17" s="5" customFormat="1" ht="12.75">
      <c r="A58" s="181"/>
      <c r="B58" s="148"/>
      <c r="C58" s="142"/>
      <c r="D58" s="142"/>
      <c r="E58" s="142"/>
      <c r="F58" s="142"/>
      <c r="G58" s="145"/>
      <c r="H58" s="9" t="s">
        <v>26</v>
      </c>
      <c r="I58" s="20" t="s">
        <v>27</v>
      </c>
      <c r="J58" s="26" t="s">
        <v>46</v>
      </c>
      <c r="K58" s="57">
        <v>0</v>
      </c>
      <c r="L58" s="58"/>
      <c r="M58" s="58"/>
      <c r="N58" s="58"/>
      <c r="O58" s="58"/>
      <c r="P58" s="58"/>
      <c r="Q58" s="57">
        <v>0</v>
      </c>
    </row>
    <row r="59" spans="1:17" s="5" customFormat="1" ht="22.5">
      <c r="A59" s="181"/>
      <c r="B59" s="149"/>
      <c r="C59" s="143"/>
      <c r="D59" s="143"/>
      <c r="E59" s="143"/>
      <c r="F59" s="143"/>
      <c r="G59" s="146"/>
      <c r="H59" s="9">
        <v>17.02</v>
      </c>
      <c r="I59" s="20" t="s">
        <v>5</v>
      </c>
      <c r="J59" s="26" t="s">
        <v>46</v>
      </c>
      <c r="K59" s="57">
        <f>10000/Q11</f>
        <v>4651.162790697675</v>
      </c>
      <c r="L59" s="58"/>
      <c r="M59" s="58"/>
      <c r="N59" s="58"/>
      <c r="O59" s="58"/>
      <c r="P59" s="58"/>
      <c r="Q59" s="57">
        <f>K59</f>
        <v>4651.162790697675</v>
      </c>
    </row>
    <row r="60" spans="1:17" s="5" customFormat="1" ht="12.75" customHeight="1">
      <c r="A60" s="181"/>
      <c r="B60" s="147" t="s">
        <v>167</v>
      </c>
      <c r="C60" s="141"/>
      <c r="D60" s="141"/>
      <c r="E60" s="141" t="s">
        <v>47</v>
      </c>
      <c r="F60" s="141" t="s">
        <v>47</v>
      </c>
      <c r="G60" s="144" t="s">
        <v>40</v>
      </c>
      <c r="H60" s="9" t="s">
        <v>9</v>
      </c>
      <c r="I60" s="20" t="s">
        <v>28</v>
      </c>
      <c r="J60" s="26" t="s">
        <v>46</v>
      </c>
      <c r="K60" s="57">
        <f>15000/Q11</f>
        <v>6976.744186046512</v>
      </c>
      <c r="L60" s="58"/>
      <c r="M60" s="58"/>
      <c r="N60" s="58"/>
      <c r="O60" s="58"/>
      <c r="P60" s="58"/>
      <c r="Q60" s="57">
        <f aca="true" t="shared" si="1" ref="Q60:Q65">K60</f>
        <v>6976.744186046512</v>
      </c>
    </row>
    <row r="61" spans="1:17" s="5" customFormat="1" ht="12.75">
      <c r="A61" s="181"/>
      <c r="B61" s="148"/>
      <c r="C61" s="142"/>
      <c r="D61" s="142"/>
      <c r="E61" s="142"/>
      <c r="F61" s="142"/>
      <c r="G61" s="145"/>
      <c r="H61" s="9" t="s">
        <v>10</v>
      </c>
      <c r="I61" s="20" t="s">
        <v>6</v>
      </c>
      <c r="J61" s="26" t="s">
        <v>46</v>
      </c>
      <c r="K61" s="57">
        <v>0</v>
      </c>
      <c r="L61" s="58"/>
      <c r="M61" s="58"/>
      <c r="N61" s="58"/>
      <c r="O61" s="58"/>
      <c r="P61" s="58"/>
      <c r="Q61" s="57">
        <f t="shared" si="1"/>
        <v>0</v>
      </c>
    </row>
    <row r="62" spans="1:17" s="5" customFormat="1" ht="22.5">
      <c r="A62" s="181"/>
      <c r="B62" s="148"/>
      <c r="C62" s="142"/>
      <c r="D62" s="142"/>
      <c r="E62" s="142"/>
      <c r="F62" s="142"/>
      <c r="G62" s="145"/>
      <c r="H62" s="9" t="s">
        <v>15</v>
      </c>
      <c r="I62" s="20" t="s">
        <v>29</v>
      </c>
      <c r="J62" s="26" t="s">
        <v>46</v>
      </c>
      <c r="K62" s="57">
        <v>0</v>
      </c>
      <c r="L62" s="59"/>
      <c r="M62" s="58"/>
      <c r="N62" s="58"/>
      <c r="O62" s="58"/>
      <c r="P62" s="58"/>
      <c r="Q62" s="57">
        <f t="shared" si="1"/>
        <v>0</v>
      </c>
    </row>
    <row r="63" spans="1:17" s="5" customFormat="1" ht="22.5">
      <c r="A63" s="181"/>
      <c r="B63" s="149"/>
      <c r="C63" s="143"/>
      <c r="D63" s="143"/>
      <c r="E63" s="143"/>
      <c r="F63" s="143"/>
      <c r="G63" s="146"/>
      <c r="H63" s="9" t="s">
        <v>11</v>
      </c>
      <c r="I63" s="20" t="s">
        <v>30</v>
      </c>
      <c r="J63" s="26" t="s">
        <v>46</v>
      </c>
      <c r="K63" s="57">
        <v>0</v>
      </c>
      <c r="L63" s="59"/>
      <c r="M63" s="58"/>
      <c r="N63" s="58"/>
      <c r="O63" s="58"/>
      <c r="P63" s="58"/>
      <c r="Q63" s="57">
        <f t="shared" si="1"/>
        <v>0</v>
      </c>
    </row>
    <row r="64" spans="1:17" s="5" customFormat="1" ht="12.75" customHeight="1">
      <c r="A64" s="181"/>
      <c r="B64" s="147" t="s">
        <v>168</v>
      </c>
      <c r="C64" s="141" t="s">
        <v>47</v>
      </c>
      <c r="D64" s="141" t="s">
        <v>47</v>
      </c>
      <c r="E64" s="141" t="s">
        <v>47</v>
      </c>
      <c r="F64" s="141" t="s">
        <v>47</v>
      </c>
      <c r="G64" s="144" t="s">
        <v>40</v>
      </c>
      <c r="H64" s="9" t="s">
        <v>16</v>
      </c>
      <c r="I64" s="20" t="s">
        <v>31</v>
      </c>
      <c r="J64" s="26" t="s">
        <v>46</v>
      </c>
      <c r="K64" s="57">
        <v>0</v>
      </c>
      <c r="L64" s="59"/>
      <c r="M64" s="60"/>
      <c r="N64" s="61"/>
      <c r="O64" s="61"/>
      <c r="P64" s="62"/>
      <c r="Q64" s="57">
        <f t="shared" si="1"/>
        <v>0</v>
      </c>
    </row>
    <row r="65" spans="1:17" s="5" customFormat="1" ht="12.75">
      <c r="A65" s="181"/>
      <c r="B65" s="148"/>
      <c r="C65" s="142"/>
      <c r="D65" s="142"/>
      <c r="E65" s="142"/>
      <c r="F65" s="142"/>
      <c r="G65" s="145"/>
      <c r="H65" s="9" t="s">
        <v>38</v>
      </c>
      <c r="I65" s="20" t="s">
        <v>39</v>
      </c>
      <c r="J65" s="26" t="s">
        <v>46</v>
      </c>
      <c r="K65" s="57">
        <v>0</v>
      </c>
      <c r="L65" s="59"/>
      <c r="M65" s="58"/>
      <c r="N65" s="58"/>
      <c r="O65" s="58"/>
      <c r="P65" s="58"/>
      <c r="Q65" s="57">
        <f t="shared" si="1"/>
        <v>0</v>
      </c>
    </row>
    <row r="66" spans="1:17" s="5" customFormat="1" ht="20.25" customHeight="1">
      <c r="A66" s="182"/>
      <c r="B66" s="149"/>
      <c r="C66" s="143"/>
      <c r="D66" s="143"/>
      <c r="E66" s="143"/>
      <c r="F66" s="143"/>
      <c r="G66" s="146"/>
      <c r="I66" s="24"/>
      <c r="J66" s="31" t="s">
        <v>48</v>
      </c>
      <c r="K66" s="63">
        <f>SUM(K56:K65)</f>
        <v>11627.906976744187</v>
      </c>
      <c r="L66" s="58"/>
      <c r="M66" s="58"/>
      <c r="N66" s="58"/>
      <c r="O66" s="58"/>
      <c r="P66" s="58"/>
      <c r="Q66" s="63">
        <f>SUM(Q56:Q65)</f>
        <v>11627.906976744187</v>
      </c>
    </row>
    <row r="67" spans="1:17" s="5" customFormat="1" ht="12.75" customHeight="1">
      <c r="A67" s="178" t="s">
        <v>90</v>
      </c>
      <c r="B67" s="179"/>
      <c r="C67" s="179"/>
      <c r="D67" s="179"/>
      <c r="E67" s="179"/>
      <c r="F67" s="179"/>
      <c r="G67" s="179"/>
      <c r="H67" s="179"/>
      <c r="I67" s="179"/>
      <c r="J67" s="179"/>
      <c r="K67" s="179"/>
      <c r="L67" s="25"/>
      <c r="M67" s="25"/>
      <c r="N67" s="25"/>
      <c r="O67" s="25"/>
      <c r="P67" s="25"/>
      <c r="Q67" s="65">
        <f>Q66</f>
        <v>11627.906976744187</v>
      </c>
    </row>
    <row r="68" spans="1:17" s="5" customFormat="1" ht="24.75" customHeight="1">
      <c r="A68" s="147" t="s">
        <v>260</v>
      </c>
      <c r="B68" s="147" t="s">
        <v>265</v>
      </c>
      <c r="C68" s="141" t="s">
        <v>47</v>
      </c>
      <c r="D68" s="141" t="s">
        <v>47</v>
      </c>
      <c r="E68" s="141" t="s">
        <v>47</v>
      </c>
      <c r="F68" s="141" t="s">
        <v>47</v>
      </c>
      <c r="G68" s="144" t="s">
        <v>40</v>
      </c>
      <c r="H68" s="9" t="s">
        <v>23</v>
      </c>
      <c r="I68" s="20" t="s">
        <v>24</v>
      </c>
      <c r="J68" s="26" t="s">
        <v>46</v>
      </c>
      <c r="K68" s="57">
        <v>0</v>
      </c>
      <c r="L68" s="58"/>
      <c r="M68" s="58"/>
      <c r="N68" s="58"/>
      <c r="O68" s="58"/>
      <c r="P68" s="58"/>
      <c r="Q68" s="57">
        <f>K68</f>
        <v>0</v>
      </c>
    </row>
    <row r="69" spans="1:17" s="5" customFormat="1" ht="12.75" customHeight="1">
      <c r="A69" s="148"/>
      <c r="B69" s="148"/>
      <c r="C69" s="142"/>
      <c r="D69" s="142"/>
      <c r="E69" s="142"/>
      <c r="F69" s="142"/>
      <c r="G69" s="145"/>
      <c r="H69" s="9" t="s">
        <v>14</v>
      </c>
      <c r="I69" s="20" t="s">
        <v>25</v>
      </c>
      <c r="J69" s="26" t="s">
        <v>46</v>
      </c>
      <c r="K69" s="57">
        <v>2441</v>
      </c>
      <c r="L69" s="58"/>
      <c r="M69" s="58"/>
      <c r="N69" s="58"/>
      <c r="O69" s="58"/>
      <c r="P69" s="58"/>
      <c r="Q69" s="57">
        <f aca="true" t="shared" si="2" ref="Q69:Q77">K69</f>
        <v>2441</v>
      </c>
    </row>
    <row r="70" spans="1:17" s="5" customFormat="1" ht="12.75">
      <c r="A70" s="148"/>
      <c r="B70" s="148"/>
      <c r="C70" s="142"/>
      <c r="D70" s="142"/>
      <c r="E70" s="142"/>
      <c r="F70" s="142"/>
      <c r="G70" s="145"/>
      <c r="H70" s="9" t="s">
        <v>26</v>
      </c>
      <c r="I70" s="20" t="s">
        <v>27</v>
      </c>
      <c r="J70" s="26" t="s">
        <v>46</v>
      </c>
      <c r="K70" s="57">
        <v>0</v>
      </c>
      <c r="L70" s="58"/>
      <c r="M70" s="58"/>
      <c r="N70" s="58"/>
      <c r="O70" s="58"/>
      <c r="P70" s="58"/>
      <c r="Q70" s="57">
        <f t="shared" si="2"/>
        <v>0</v>
      </c>
    </row>
    <row r="71" spans="1:17" s="5" customFormat="1" ht="22.5">
      <c r="A71" s="148"/>
      <c r="B71" s="149"/>
      <c r="C71" s="143"/>
      <c r="D71" s="143"/>
      <c r="E71" s="143"/>
      <c r="F71" s="143"/>
      <c r="G71" s="146"/>
      <c r="H71" s="9">
        <v>17.02</v>
      </c>
      <c r="I71" s="20" t="s">
        <v>5</v>
      </c>
      <c r="J71" s="26" t="s">
        <v>46</v>
      </c>
      <c r="K71" s="57">
        <v>29581</v>
      </c>
      <c r="L71" s="58"/>
      <c r="M71" s="58"/>
      <c r="N71" s="58"/>
      <c r="O71" s="58"/>
      <c r="P71" s="58"/>
      <c r="Q71" s="57">
        <f t="shared" si="2"/>
        <v>29581</v>
      </c>
    </row>
    <row r="72" spans="1:17" s="5" customFormat="1" ht="12.75">
      <c r="A72" s="148"/>
      <c r="B72" s="147" t="s">
        <v>262</v>
      </c>
      <c r="C72" s="141" t="s">
        <v>47</v>
      </c>
      <c r="D72" s="141" t="s">
        <v>47</v>
      </c>
      <c r="E72" s="141" t="s">
        <v>47</v>
      </c>
      <c r="F72" s="141" t="s">
        <v>47</v>
      </c>
      <c r="G72" s="144" t="s">
        <v>40</v>
      </c>
      <c r="H72" s="9" t="s">
        <v>9</v>
      </c>
      <c r="I72" s="20" t="s">
        <v>28</v>
      </c>
      <c r="J72" s="26" t="s">
        <v>46</v>
      </c>
      <c r="K72" s="57">
        <v>1046</v>
      </c>
      <c r="L72" s="58"/>
      <c r="M72" s="58"/>
      <c r="N72" s="58"/>
      <c r="O72" s="58"/>
      <c r="P72" s="58"/>
      <c r="Q72" s="57">
        <f t="shared" si="2"/>
        <v>1046</v>
      </c>
    </row>
    <row r="73" spans="1:17" s="5" customFormat="1" ht="12.75">
      <c r="A73" s="148"/>
      <c r="B73" s="148"/>
      <c r="C73" s="142"/>
      <c r="D73" s="142"/>
      <c r="E73" s="142"/>
      <c r="F73" s="142"/>
      <c r="G73" s="145"/>
      <c r="H73" s="9" t="s">
        <v>10</v>
      </c>
      <c r="I73" s="20" t="s">
        <v>6</v>
      </c>
      <c r="J73" s="26" t="s">
        <v>46</v>
      </c>
      <c r="K73" s="57">
        <v>0</v>
      </c>
      <c r="L73" s="58"/>
      <c r="M73" s="58"/>
      <c r="N73" s="58"/>
      <c r="O73" s="58"/>
      <c r="P73" s="58"/>
      <c r="Q73" s="57">
        <f t="shared" si="2"/>
        <v>0</v>
      </c>
    </row>
    <row r="74" spans="1:17" s="5" customFormat="1" ht="22.5">
      <c r="A74" s="148"/>
      <c r="B74" s="148"/>
      <c r="C74" s="142"/>
      <c r="D74" s="142"/>
      <c r="E74" s="142"/>
      <c r="F74" s="142"/>
      <c r="G74" s="145"/>
      <c r="H74" s="9" t="s">
        <v>15</v>
      </c>
      <c r="I74" s="20" t="s">
        <v>29</v>
      </c>
      <c r="J74" s="26" t="s">
        <v>46</v>
      </c>
      <c r="K74" s="57">
        <v>800</v>
      </c>
      <c r="L74" s="59"/>
      <c r="M74" s="58"/>
      <c r="N74" s="58"/>
      <c r="O74" s="58"/>
      <c r="P74" s="58"/>
      <c r="Q74" s="57">
        <f t="shared" si="2"/>
        <v>800</v>
      </c>
    </row>
    <row r="75" spans="1:17" s="5" customFormat="1" ht="22.5">
      <c r="A75" s="148"/>
      <c r="B75" s="149"/>
      <c r="C75" s="143"/>
      <c r="D75" s="143"/>
      <c r="E75" s="143"/>
      <c r="F75" s="143"/>
      <c r="G75" s="146"/>
      <c r="H75" s="9" t="s">
        <v>11</v>
      </c>
      <c r="I75" s="20" t="s">
        <v>30</v>
      </c>
      <c r="J75" s="26" t="s">
        <v>46</v>
      </c>
      <c r="K75" s="57">
        <v>0</v>
      </c>
      <c r="L75" s="59"/>
      <c r="M75" s="58"/>
      <c r="N75" s="58"/>
      <c r="O75" s="58"/>
      <c r="P75" s="58"/>
      <c r="Q75" s="57">
        <f t="shared" si="2"/>
        <v>0</v>
      </c>
    </row>
    <row r="76" spans="1:17" s="5" customFormat="1" ht="12.75">
      <c r="A76" s="148"/>
      <c r="B76" s="147" t="s">
        <v>264</v>
      </c>
      <c r="C76" s="141" t="s">
        <v>47</v>
      </c>
      <c r="D76" s="141" t="s">
        <v>47</v>
      </c>
      <c r="E76" s="141" t="s">
        <v>47</v>
      </c>
      <c r="F76" s="141" t="s">
        <v>47</v>
      </c>
      <c r="G76" s="144" t="s">
        <v>40</v>
      </c>
      <c r="H76" s="9" t="s">
        <v>16</v>
      </c>
      <c r="I76" s="20" t="s">
        <v>31</v>
      </c>
      <c r="J76" s="26" t="s">
        <v>46</v>
      </c>
      <c r="K76" s="57">
        <v>362</v>
      </c>
      <c r="L76" s="59"/>
      <c r="M76" s="60"/>
      <c r="N76" s="61"/>
      <c r="O76" s="61"/>
      <c r="P76" s="62"/>
      <c r="Q76" s="57">
        <f t="shared" si="2"/>
        <v>362</v>
      </c>
    </row>
    <row r="77" spans="1:17" s="5" customFormat="1" ht="12.75">
      <c r="A77" s="148"/>
      <c r="B77" s="148"/>
      <c r="C77" s="142"/>
      <c r="D77" s="142"/>
      <c r="E77" s="142"/>
      <c r="F77" s="142"/>
      <c r="G77" s="145"/>
      <c r="H77" s="9" t="s">
        <v>38</v>
      </c>
      <c r="I77" s="20" t="s">
        <v>39</v>
      </c>
      <c r="J77" s="26" t="s">
        <v>46</v>
      </c>
      <c r="K77" s="57">
        <v>0</v>
      </c>
      <c r="L77" s="59"/>
      <c r="M77" s="58"/>
      <c r="N77" s="58"/>
      <c r="O77" s="58"/>
      <c r="P77" s="58"/>
      <c r="Q77" s="57">
        <f t="shared" si="2"/>
        <v>0</v>
      </c>
    </row>
    <row r="78" spans="1:17" s="5" customFormat="1" ht="46.5" customHeight="1">
      <c r="A78" s="149"/>
      <c r="B78" s="149"/>
      <c r="C78" s="143"/>
      <c r="D78" s="143"/>
      <c r="E78" s="143"/>
      <c r="F78" s="143"/>
      <c r="G78" s="146"/>
      <c r="I78" s="24"/>
      <c r="J78" s="31" t="s">
        <v>48</v>
      </c>
      <c r="K78" s="63">
        <f>SUM(K68:K77)</f>
        <v>34230</v>
      </c>
      <c r="L78" s="58"/>
      <c r="M78" s="58"/>
      <c r="N78" s="58"/>
      <c r="O78" s="58"/>
      <c r="P78" s="58"/>
      <c r="Q78" s="63">
        <f>SUM(Q68:Q77)</f>
        <v>34230</v>
      </c>
    </row>
    <row r="79" spans="1:17" s="5" customFormat="1" ht="12.75" customHeight="1">
      <c r="A79" s="178" t="s">
        <v>92</v>
      </c>
      <c r="B79" s="179"/>
      <c r="C79" s="179"/>
      <c r="D79" s="179"/>
      <c r="E79" s="179"/>
      <c r="F79" s="179"/>
      <c r="G79" s="179"/>
      <c r="H79" s="179"/>
      <c r="I79" s="179"/>
      <c r="J79" s="179"/>
      <c r="K79" s="179"/>
      <c r="L79" s="25"/>
      <c r="M79" s="25"/>
      <c r="N79" s="25"/>
      <c r="O79" s="25"/>
      <c r="P79" s="25"/>
      <c r="Q79" s="65">
        <f>Q78</f>
        <v>34230</v>
      </c>
    </row>
    <row r="80" spans="1:17" s="5" customFormat="1" ht="24.75" customHeight="1">
      <c r="A80" s="147" t="s">
        <v>91</v>
      </c>
      <c r="B80" s="147" t="s">
        <v>176</v>
      </c>
      <c r="C80" s="141" t="s">
        <v>47</v>
      </c>
      <c r="D80" s="141" t="s">
        <v>47</v>
      </c>
      <c r="E80" s="141" t="s">
        <v>47</v>
      </c>
      <c r="F80" s="141" t="s">
        <v>47</v>
      </c>
      <c r="G80" s="144" t="s">
        <v>40</v>
      </c>
      <c r="H80" s="9" t="s">
        <v>23</v>
      </c>
      <c r="I80" s="20" t="s">
        <v>24</v>
      </c>
      <c r="J80" s="26" t="s">
        <v>46</v>
      </c>
      <c r="K80" s="57">
        <v>0</v>
      </c>
      <c r="L80" s="58"/>
      <c r="M80" s="58"/>
      <c r="N80" s="58"/>
      <c r="O80" s="58"/>
      <c r="P80" s="58"/>
      <c r="Q80" s="57">
        <v>0</v>
      </c>
    </row>
    <row r="81" spans="1:17" s="5" customFormat="1" ht="12.75" customHeight="1">
      <c r="A81" s="148"/>
      <c r="B81" s="148"/>
      <c r="C81" s="142"/>
      <c r="D81" s="142"/>
      <c r="E81" s="142"/>
      <c r="F81" s="142"/>
      <c r="G81" s="145"/>
      <c r="H81" s="9" t="s">
        <v>14</v>
      </c>
      <c r="I81" s="20" t="s">
        <v>25</v>
      </c>
      <c r="J81" s="26" t="s">
        <v>46</v>
      </c>
      <c r="K81" s="57">
        <v>0</v>
      </c>
      <c r="L81" s="58"/>
      <c r="M81" s="58"/>
      <c r="N81" s="58"/>
      <c r="O81" s="58"/>
      <c r="P81" s="58"/>
      <c r="Q81" s="57">
        <v>0</v>
      </c>
    </row>
    <row r="82" spans="1:17" s="5" customFormat="1" ht="12.75">
      <c r="A82" s="148"/>
      <c r="B82" s="148"/>
      <c r="C82" s="142"/>
      <c r="D82" s="142"/>
      <c r="E82" s="142"/>
      <c r="F82" s="142"/>
      <c r="G82" s="145"/>
      <c r="H82" s="9" t="s">
        <v>26</v>
      </c>
      <c r="I82" s="20" t="s">
        <v>27</v>
      </c>
      <c r="J82" s="26" t="s">
        <v>46</v>
      </c>
      <c r="K82" s="57">
        <v>0</v>
      </c>
      <c r="L82" s="58"/>
      <c r="M82" s="58"/>
      <c r="N82" s="58"/>
      <c r="O82" s="58"/>
      <c r="P82" s="58"/>
      <c r="Q82" s="57">
        <v>0</v>
      </c>
    </row>
    <row r="83" spans="1:17" s="5" customFormat="1" ht="22.5">
      <c r="A83" s="148"/>
      <c r="B83" s="149"/>
      <c r="C83" s="143"/>
      <c r="D83" s="143"/>
      <c r="E83" s="143"/>
      <c r="F83" s="143"/>
      <c r="G83" s="146"/>
      <c r="H83" s="9">
        <v>17.02</v>
      </c>
      <c r="I83" s="20" t="s">
        <v>5</v>
      </c>
      <c r="J83" s="26" t="s">
        <v>46</v>
      </c>
      <c r="K83" s="57">
        <f>25000/Q11</f>
        <v>11627.906976744187</v>
      </c>
      <c r="L83" s="58"/>
      <c r="M83" s="58"/>
      <c r="N83" s="58"/>
      <c r="O83" s="58"/>
      <c r="P83" s="58"/>
      <c r="Q83" s="57">
        <f>K83</f>
        <v>11627.906976744187</v>
      </c>
    </row>
    <row r="84" spans="1:17" s="5" customFormat="1" ht="12.75">
      <c r="A84" s="148"/>
      <c r="B84" s="147" t="s">
        <v>177</v>
      </c>
      <c r="C84" s="141" t="s">
        <v>47</v>
      </c>
      <c r="D84" s="141" t="s">
        <v>47</v>
      </c>
      <c r="E84" s="141" t="s">
        <v>47</v>
      </c>
      <c r="F84" s="141" t="s">
        <v>47</v>
      </c>
      <c r="G84" s="144" t="s">
        <v>40</v>
      </c>
      <c r="H84" s="9" t="s">
        <v>9</v>
      </c>
      <c r="I84" s="20" t="s">
        <v>28</v>
      </c>
      <c r="J84" s="26" t="s">
        <v>46</v>
      </c>
      <c r="K84" s="57">
        <f>10000/Q11</f>
        <v>4651.162790697675</v>
      </c>
      <c r="L84" s="58"/>
      <c r="M84" s="58"/>
      <c r="N84" s="58"/>
      <c r="O84" s="58"/>
      <c r="P84" s="58"/>
      <c r="Q84" s="57">
        <f>K84</f>
        <v>4651.162790697675</v>
      </c>
    </row>
    <row r="85" spans="1:17" s="5" customFormat="1" ht="12.75">
      <c r="A85" s="148"/>
      <c r="B85" s="148"/>
      <c r="C85" s="142"/>
      <c r="D85" s="142"/>
      <c r="E85" s="142"/>
      <c r="F85" s="142"/>
      <c r="G85" s="145"/>
      <c r="H85" s="9" t="s">
        <v>10</v>
      </c>
      <c r="I85" s="20" t="s">
        <v>6</v>
      </c>
      <c r="J85" s="26" t="s">
        <v>46</v>
      </c>
      <c r="K85" s="57">
        <v>0</v>
      </c>
      <c r="L85" s="58"/>
      <c r="M85" s="58"/>
      <c r="N85" s="58"/>
      <c r="O85" s="58"/>
      <c r="P85" s="58"/>
      <c r="Q85" s="57">
        <v>0</v>
      </c>
    </row>
    <row r="86" spans="1:17" s="5" customFormat="1" ht="22.5">
      <c r="A86" s="148"/>
      <c r="B86" s="148"/>
      <c r="C86" s="142"/>
      <c r="D86" s="142"/>
      <c r="E86" s="142"/>
      <c r="F86" s="142"/>
      <c r="G86" s="145"/>
      <c r="H86" s="9" t="s">
        <v>15</v>
      </c>
      <c r="I86" s="20" t="s">
        <v>29</v>
      </c>
      <c r="J86" s="26" t="s">
        <v>46</v>
      </c>
      <c r="K86" s="57">
        <v>0</v>
      </c>
      <c r="L86" s="59"/>
      <c r="M86" s="58"/>
      <c r="N86" s="58"/>
      <c r="O86" s="58"/>
      <c r="P86" s="58"/>
      <c r="Q86" s="57">
        <v>0</v>
      </c>
    </row>
    <row r="87" spans="1:17" s="5" customFormat="1" ht="22.5">
      <c r="A87" s="148"/>
      <c r="B87" s="149"/>
      <c r="C87" s="143"/>
      <c r="D87" s="143"/>
      <c r="E87" s="143"/>
      <c r="F87" s="143"/>
      <c r="G87" s="146"/>
      <c r="H87" s="9" t="s">
        <v>11</v>
      </c>
      <c r="I87" s="20" t="s">
        <v>30</v>
      </c>
      <c r="J87" s="26" t="s">
        <v>46</v>
      </c>
      <c r="K87" s="57">
        <v>0</v>
      </c>
      <c r="L87" s="59"/>
      <c r="M87" s="58"/>
      <c r="N87" s="58"/>
      <c r="O87" s="58"/>
      <c r="P87" s="58"/>
      <c r="Q87" s="57">
        <v>0</v>
      </c>
    </row>
    <row r="88" spans="1:17" s="5" customFormat="1" ht="12.75">
      <c r="A88" s="148"/>
      <c r="B88" s="147" t="s">
        <v>178</v>
      </c>
      <c r="C88" s="141" t="s">
        <v>47</v>
      </c>
      <c r="D88" s="141" t="s">
        <v>47</v>
      </c>
      <c r="E88" s="141" t="s">
        <v>47</v>
      </c>
      <c r="F88" s="141" t="s">
        <v>47</v>
      </c>
      <c r="G88" s="144" t="s">
        <v>40</v>
      </c>
      <c r="H88" s="9" t="s">
        <v>16</v>
      </c>
      <c r="I88" s="20" t="s">
        <v>31</v>
      </c>
      <c r="J88" s="26" t="s">
        <v>46</v>
      </c>
      <c r="K88" s="57">
        <v>0</v>
      </c>
      <c r="L88" s="59"/>
      <c r="M88" s="60"/>
      <c r="N88" s="61"/>
      <c r="O88" s="61"/>
      <c r="P88" s="62"/>
      <c r="Q88" s="57">
        <v>0</v>
      </c>
    </row>
    <row r="89" spans="1:17" s="5" customFormat="1" ht="12.75">
      <c r="A89" s="148"/>
      <c r="B89" s="148"/>
      <c r="C89" s="142"/>
      <c r="D89" s="142"/>
      <c r="E89" s="142"/>
      <c r="F89" s="142"/>
      <c r="G89" s="145"/>
      <c r="H89" s="9" t="s">
        <v>38</v>
      </c>
      <c r="I89" s="20" t="s">
        <v>39</v>
      </c>
      <c r="J89" s="26" t="s">
        <v>46</v>
      </c>
      <c r="K89" s="57">
        <v>0</v>
      </c>
      <c r="L89" s="59"/>
      <c r="M89" s="58"/>
      <c r="N89" s="58"/>
      <c r="O89" s="58"/>
      <c r="P89" s="58"/>
      <c r="Q89" s="57">
        <v>0</v>
      </c>
    </row>
    <row r="90" spans="1:17" s="5" customFormat="1" ht="20.25" customHeight="1">
      <c r="A90" s="149"/>
      <c r="B90" s="149"/>
      <c r="C90" s="143"/>
      <c r="D90" s="143"/>
      <c r="E90" s="143"/>
      <c r="F90" s="143"/>
      <c r="G90" s="146"/>
      <c r="I90" s="24"/>
      <c r="J90" s="31" t="s">
        <v>48</v>
      </c>
      <c r="K90" s="63">
        <f>SUM(K80:K89)</f>
        <v>16279.069767441862</v>
      </c>
      <c r="L90" s="58"/>
      <c r="M90" s="58"/>
      <c r="N90" s="58"/>
      <c r="O90" s="58"/>
      <c r="P90" s="58"/>
      <c r="Q90" s="63">
        <f>SUM(Q80:Q89)</f>
        <v>16279.069767441862</v>
      </c>
    </row>
    <row r="91" spans="1:17" s="5" customFormat="1" ht="12.75" customHeight="1">
      <c r="A91" s="178" t="s">
        <v>93</v>
      </c>
      <c r="B91" s="179"/>
      <c r="C91" s="179"/>
      <c r="D91" s="179"/>
      <c r="E91" s="179"/>
      <c r="F91" s="179"/>
      <c r="G91" s="179"/>
      <c r="H91" s="179"/>
      <c r="I91" s="179"/>
      <c r="J91" s="179"/>
      <c r="K91" s="179"/>
      <c r="L91" s="25"/>
      <c r="M91" s="25"/>
      <c r="N91" s="25"/>
      <c r="O91" s="25"/>
      <c r="P91" s="25"/>
      <c r="Q91" s="65">
        <f>Q90</f>
        <v>16279.069767441862</v>
      </c>
    </row>
    <row r="92" spans="1:17" s="5" customFormat="1" ht="24.75" customHeight="1">
      <c r="A92" s="147" t="s">
        <v>172</v>
      </c>
      <c r="B92" s="147" t="s">
        <v>181</v>
      </c>
      <c r="C92" s="141" t="s">
        <v>47</v>
      </c>
      <c r="D92" s="141" t="s">
        <v>47</v>
      </c>
      <c r="E92" s="141" t="s">
        <v>47</v>
      </c>
      <c r="F92" s="141" t="s">
        <v>47</v>
      </c>
      <c r="G92" s="144" t="s">
        <v>40</v>
      </c>
      <c r="H92" s="9" t="s">
        <v>23</v>
      </c>
      <c r="I92" s="20" t="s">
        <v>24</v>
      </c>
      <c r="J92" s="26" t="s">
        <v>46</v>
      </c>
      <c r="K92" s="57">
        <v>0</v>
      </c>
      <c r="L92" s="58"/>
      <c r="M92" s="58"/>
      <c r="N92" s="58"/>
      <c r="O92" s="58"/>
      <c r="P92" s="58"/>
      <c r="Q92" s="57">
        <v>0</v>
      </c>
    </row>
    <row r="93" spans="1:17" s="5" customFormat="1" ht="12.75" customHeight="1">
      <c r="A93" s="148"/>
      <c r="B93" s="148"/>
      <c r="C93" s="142"/>
      <c r="D93" s="142"/>
      <c r="E93" s="142"/>
      <c r="F93" s="142"/>
      <c r="G93" s="145"/>
      <c r="H93" s="9" t="s">
        <v>14</v>
      </c>
      <c r="I93" s="20" t="s">
        <v>25</v>
      </c>
      <c r="J93" s="26" t="s">
        <v>46</v>
      </c>
      <c r="K93" s="57">
        <v>22220</v>
      </c>
      <c r="L93" s="58"/>
      <c r="M93" s="58"/>
      <c r="N93" s="58"/>
      <c r="O93" s="58"/>
      <c r="P93" s="58"/>
      <c r="Q93" s="57">
        <f>K93</f>
        <v>22220</v>
      </c>
    </row>
    <row r="94" spans="1:17" s="5" customFormat="1" ht="12.75">
      <c r="A94" s="148"/>
      <c r="B94" s="148"/>
      <c r="C94" s="142"/>
      <c r="D94" s="142"/>
      <c r="E94" s="142"/>
      <c r="F94" s="142"/>
      <c r="G94" s="145"/>
      <c r="H94" s="9" t="s">
        <v>26</v>
      </c>
      <c r="I94" s="20" t="s">
        <v>27</v>
      </c>
      <c r="J94" s="26" t="s">
        <v>46</v>
      </c>
      <c r="K94" s="57">
        <v>0</v>
      </c>
      <c r="L94" s="58"/>
      <c r="M94" s="58"/>
      <c r="N94" s="58"/>
      <c r="O94" s="58"/>
      <c r="P94" s="58"/>
      <c r="Q94" s="57">
        <v>0</v>
      </c>
    </row>
    <row r="95" spans="1:17" s="5" customFormat="1" ht="61.5" customHeight="1">
      <c r="A95" s="148"/>
      <c r="B95" s="149"/>
      <c r="C95" s="143"/>
      <c r="D95" s="143"/>
      <c r="E95" s="143"/>
      <c r="F95" s="143"/>
      <c r="G95" s="146"/>
      <c r="H95" s="9">
        <v>17.02</v>
      </c>
      <c r="I95" s="20" t="s">
        <v>5</v>
      </c>
      <c r="J95" s="26" t="s">
        <v>46</v>
      </c>
      <c r="K95" s="57">
        <v>0</v>
      </c>
      <c r="L95" s="58"/>
      <c r="M95" s="58"/>
      <c r="N95" s="58"/>
      <c r="O95" s="58"/>
      <c r="P95" s="58"/>
      <c r="Q95" s="57">
        <v>0</v>
      </c>
    </row>
    <row r="96" spans="1:17" s="5" customFormat="1" ht="12.75" customHeight="1">
      <c r="A96" s="148"/>
      <c r="B96" s="147" t="s">
        <v>179</v>
      </c>
      <c r="C96" s="141" t="s">
        <v>47</v>
      </c>
      <c r="D96" s="141" t="s">
        <v>47</v>
      </c>
      <c r="E96" s="141" t="s">
        <v>47</v>
      </c>
      <c r="F96" s="141" t="s">
        <v>47</v>
      </c>
      <c r="G96" s="144" t="s">
        <v>40</v>
      </c>
      <c r="H96" s="9" t="s">
        <v>9</v>
      </c>
      <c r="I96" s="20" t="s">
        <v>28</v>
      </c>
      <c r="J96" s="26" t="s">
        <v>46</v>
      </c>
      <c r="K96" s="57">
        <v>0</v>
      </c>
      <c r="L96" s="58"/>
      <c r="M96" s="58"/>
      <c r="N96" s="58"/>
      <c r="O96" s="58"/>
      <c r="P96" s="58"/>
      <c r="Q96" s="57">
        <v>0</v>
      </c>
    </row>
    <row r="97" spans="1:17" s="5" customFormat="1" ht="12.75">
      <c r="A97" s="148"/>
      <c r="B97" s="148"/>
      <c r="C97" s="142"/>
      <c r="D97" s="142"/>
      <c r="E97" s="142"/>
      <c r="F97" s="142"/>
      <c r="G97" s="145"/>
      <c r="H97" s="9" t="s">
        <v>10</v>
      </c>
      <c r="I97" s="20" t="s">
        <v>6</v>
      </c>
      <c r="J97" s="26" t="s">
        <v>46</v>
      </c>
      <c r="K97" s="57">
        <v>1965</v>
      </c>
      <c r="L97" s="58"/>
      <c r="M97" s="58"/>
      <c r="N97" s="58"/>
      <c r="O97" s="58"/>
      <c r="P97" s="58"/>
      <c r="Q97" s="57">
        <f>K97</f>
        <v>1965</v>
      </c>
    </row>
    <row r="98" spans="1:17" s="5" customFormat="1" ht="22.5">
      <c r="A98" s="148"/>
      <c r="B98" s="148"/>
      <c r="C98" s="142"/>
      <c r="D98" s="142"/>
      <c r="E98" s="142"/>
      <c r="F98" s="142"/>
      <c r="G98" s="145"/>
      <c r="H98" s="9" t="s">
        <v>15</v>
      </c>
      <c r="I98" s="20" t="s">
        <v>29</v>
      </c>
      <c r="J98" s="26" t="s">
        <v>46</v>
      </c>
      <c r="K98" s="57">
        <v>0</v>
      </c>
      <c r="L98" s="59"/>
      <c r="M98" s="58"/>
      <c r="N98" s="58"/>
      <c r="O98" s="58"/>
      <c r="P98" s="58"/>
      <c r="Q98" s="57">
        <v>0</v>
      </c>
    </row>
    <row r="99" spans="1:17" s="5" customFormat="1" ht="32.25" customHeight="1">
      <c r="A99" s="148"/>
      <c r="B99" s="149"/>
      <c r="C99" s="143"/>
      <c r="D99" s="143"/>
      <c r="E99" s="143"/>
      <c r="F99" s="143"/>
      <c r="G99" s="146"/>
      <c r="H99" s="9" t="s">
        <v>11</v>
      </c>
      <c r="I99" s="20" t="s">
        <v>30</v>
      </c>
      <c r="J99" s="26" t="s">
        <v>46</v>
      </c>
      <c r="K99" s="57">
        <v>7442</v>
      </c>
      <c r="L99" s="59"/>
      <c r="M99" s="58"/>
      <c r="N99" s="58"/>
      <c r="O99" s="58"/>
      <c r="P99" s="58"/>
      <c r="Q99" s="57">
        <f>K99</f>
        <v>7442</v>
      </c>
    </row>
    <row r="100" spans="1:17" s="5" customFormat="1" ht="12.75" customHeight="1">
      <c r="A100" s="148"/>
      <c r="B100" s="147" t="s">
        <v>180</v>
      </c>
      <c r="C100" s="141" t="s">
        <v>47</v>
      </c>
      <c r="D100" s="141" t="s">
        <v>47</v>
      </c>
      <c r="E100" s="141" t="s">
        <v>47</v>
      </c>
      <c r="F100" s="141" t="s">
        <v>47</v>
      </c>
      <c r="G100" s="144" t="s">
        <v>40</v>
      </c>
      <c r="H100" s="9" t="s">
        <v>16</v>
      </c>
      <c r="I100" s="20" t="s">
        <v>31</v>
      </c>
      <c r="J100" s="26" t="s">
        <v>46</v>
      </c>
      <c r="K100" s="57">
        <v>0</v>
      </c>
      <c r="L100" s="59"/>
      <c r="M100" s="60"/>
      <c r="N100" s="61"/>
      <c r="O100" s="61"/>
      <c r="P100" s="62"/>
      <c r="Q100" s="57">
        <v>0</v>
      </c>
    </row>
    <row r="101" spans="1:17" s="5" customFormat="1" ht="12.75">
      <c r="A101" s="148"/>
      <c r="B101" s="148"/>
      <c r="C101" s="142"/>
      <c r="D101" s="142"/>
      <c r="E101" s="142"/>
      <c r="F101" s="142"/>
      <c r="G101" s="145"/>
      <c r="H101" s="9" t="s">
        <v>38</v>
      </c>
      <c r="I101" s="20" t="s">
        <v>39</v>
      </c>
      <c r="J101" s="26" t="s">
        <v>46</v>
      </c>
      <c r="K101" s="57">
        <v>0</v>
      </c>
      <c r="L101" s="59"/>
      <c r="M101" s="58"/>
      <c r="N101" s="58"/>
      <c r="O101" s="58"/>
      <c r="P101" s="58"/>
      <c r="Q101" s="57">
        <v>0</v>
      </c>
    </row>
    <row r="102" spans="1:17" s="5" customFormat="1" ht="42" customHeight="1">
      <c r="A102" s="149"/>
      <c r="B102" s="149"/>
      <c r="C102" s="143"/>
      <c r="D102" s="143"/>
      <c r="E102" s="143"/>
      <c r="F102" s="143"/>
      <c r="G102" s="146"/>
      <c r="I102" s="24"/>
      <c r="J102" s="31" t="s">
        <v>48</v>
      </c>
      <c r="K102" s="63">
        <f>SUM(K92:K101)</f>
        <v>31627</v>
      </c>
      <c r="L102" s="58"/>
      <c r="M102" s="58"/>
      <c r="N102" s="58"/>
      <c r="O102" s="58"/>
      <c r="P102" s="58"/>
      <c r="Q102" s="63">
        <f>SUM(Q92:Q101)</f>
        <v>31627</v>
      </c>
    </row>
    <row r="103" spans="1:17" s="5" customFormat="1" ht="12.75" customHeight="1">
      <c r="A103" s="178" t="s">
        <v>97</v>
      </c>
      <c r="B103" s="179"/>
      <c r="C103" s="179"/>
      <c r="D103" s="179"/>
      <c r="E103" s="179"/>
      <c r="F103" s="179"/>
      <c r="G103" s="179"/>
      <c r="H103" s="179"/>
      <c r="I103" s="179"/>
      <c r="J103" s="179"/>
      <c r="K103" s="179"/>
      <c r="L103" s="25"/>
      <c r="M103" s="25"/>
      <c r="N103" s="25"/>
      <c r="O103" s="25"/>
      <c r="P103" s="25"/>
      <c r="Q103" s="65">
        <f>Q102</f>
        <v>31627</v>
      </c>
    </row>
    <row r="104" spans="1:17" s="5" customFormat="1" ht="24.75" customHeight="1">
      <c r="A104" s="147" t="s">
        <v>182</v>
      </c>
      <c r="B104" s="147" t="s">
        <v>186</v>
      </c>
      <c r="C104" s="141" t="s">
        <v>47</v>
      </c>
      <c r="D104" s="141" t="s">
        <v>47</v>
      </c>
      <c r="E104" s="141" t="s">
        <v>47</v>
      </c>
      <c r="F104" s="141" t="s">
        <v>47</v>
      </c>
      <c r="G104" s="144" t="s">
        <v>40</v>
      </c>
      <c r="H104" s="9" t="s">
        <v>23</v>
      </c>
      <c r="I104" s="20" t="s">
        <v>24</v>
      </c>
      <c r="J104" s="26" t="s">
        <v>46</v>
      </c>
      <c r="K104" s="57">
        <v>0</v>
      </c>
      <c r="L104" s="58"/>
      <c r="M104" s="58"/>
      <c r="N104" s="58"/>
      <c r="O104" s="58"/>
      <c r="P104" s="58"/>
      <c r="Q104" s="57">
        <v>0</v>
      </c>
    </row>
    <row r="105" spans="1:17" s="5" customFormat="1" ht="12.75" customHeight="1">
      <c r="A105" s="148"/>
      <c r="B105" s="148"/>
      <c r="C105" s="142"/>
      <c r="D105" s="142"/>
      <c r="E105" s="142"/>
      <c r="F105" s="142"/>
      <c r="G105" s="145"/>
      <c r="H105" s="9" t="s">
        <v>14</v>
      </c>
      <c r="I105" s="20" t="s">
        <v>25</v>
      </c>
      <c r="J105" s="26" t="s">
        <v>46</v>
      </c>
      <c r="K105" s="57">
        <v>0</v>
      </c>
      <c r="L105" s="58"/>
      <c r="M105" s="58"/>
      <c r="N105" s="58"/>
      <c r="O105" s="58"/>
      <c r="P105" s="58"/>
      <c r="Q105" s="57">
        <v>0</v>
      </c>
    </row>
    <row r="106" spans="1:17" s="5" customFormat="1" ht="12.75">
      <c r="A106" s="148"/>
      <c r="B106" s="148"/>
      <c r="C106" s="142"/>
      <c r="D106" s="142"/>
      <c r="E106" s="142"/>
      <c r="F106" s="142"/>
      <c r="G106" s="145"/>
      <c r="H106" s="9" t="s">
        <v>26</v>
      </c>
      <c r="I106" s="20" t="s">
        <v>27</v>
      </c>
      <c r="J106" s="26" t="s">
        <v>46</v>
      </c>
      <c r="K106" s="57">
        <v>0</v>
      </c>
      <c r="L106" s="58"/>
      <c r="M106" s="58"/>
      <c r="N106" s="58"/>
      <c r="O106" s="58"/>
      <c r="P106" s="58"/>
      <c r="Q106" s="57">
        <v>0</v>
      </c>
    </row>
    <row r="107" spans="1:17" s="5" customFormat="1" ht="22.5">
      <c r="A107" s="148"/>
      <c r="B107" s="149"/>
      <c r="C107" s="143"/>
      <c r="D107" s="143"/>
      <c r="E107" s="143"/>
      <c r="F107" s="143"/>
      <c r="G107" s="146"/>
      <c r="H107" s="9">
        <v>17.02</v>
      </c>
      <c r="I107" s="20" t="s">
        <v>5</v>
      </c>
      <c r="J107" s="26" t="s">
        <v>46</v>
      </c>
      <c r="K107" s="57">
        <v>0</v>
      </c>
      <c r="L107" s="58"/>
      <c r="M107" s="58"/>
      <c r="N107" s="58"/>
      <c r="O107" s="58"/>
      <c r="P107" s="58"/>
      <c r="Q107" s="57">
        <v>0</v>
      </c>
    </row>
    <row r="108" spans="1:17" s="5" customFormat="1" ht="12.75" customHeight="1">
      <c r="A108" s="148"/>
      <c r="B108" s="147" t="s">
        <v>187</v>
      </c>
      <c r="C108" s="141" t="s">
        <v>47</v>
      </c>
      <c r="D108" s="141" t="s">
        <v>47</v>
      </c>
      <c r="E108" s="141" t="s">
        <v>47</v>
      </c>
      <c r="F108" s="141" t="s">
        <v>47</v>
      </c>
      <c r="G108" s="144" t="s">
        <v>40</v>
      </c>
      <c r="H108" s="9" t="s">
        <v>9</v>
      </c>
      <c r="I108" s="20" t="s">
        <v>28</v>
      </c>
      <c r="J108" s="26" t="s">
        <v>46</v>
      </c>
      <c r="K108" s="57">
        <v>0</v>
      </c>
      <c r="L108" s="58"/>
      <c r="M108" s="58"/>
      <c r="N108" s="58"/>
      <c r="O108" s="58"/>
      <c r="P108" s="58"/>
      <c r="Q108" s="57">
        <v>0</v>
      </c>
    </row>
    <row r="109" spans="1:17" s="5" customFormat="1" ht="12.75">
      <c r="A109" s="148"/>
      <c r="B109" s="148"/>
      <c r="C109" s="142"/>
      <c r="D109" s="142"/>
      <c r="E109" s="142"/>
      <c r="F109" s="142"/>
      <c r="G109" s="145"/>
      <c r="H109" s="9" t="s">
        <v>10</v>
      </c>
      <c r="I109" s="20" t="s">
        <v>6</v>
      </c>
      <c r="J109" s="26" t="s">
        <v>46</v>
      </c>
      <c r="K109" s="57">
        <f>30000/Q11</f>
        <v>13953.488372093025</v>
      </c>
      <c r="L109" s="58"/>
      <c r="M109" s="58"/>
      <c r="N109" s="58"/>
      <c r="O109" s="58"/>
      <c r="P109" s="58"/>
      <c r="Q109" s="57">
        <f>K109</f>
        <v>13953.488372093025</v>
      </c>
    </row>
    <row r="110" spans="1:17" s="5" customFormat="1" ht="22.5">
      <c r="A110" s="148"/>
      <c r="B110" s="148"/>
      <c r="C110" s="142"/>
      <c r="D110" s="142"/>
      <c r="E110" s="142"/>
      <c r="F110" s="142"/>
      <c r="G110" s="145"/>
      <c r="H110" s="9" t="s">
        <v>15</v>
      </c>
      <c r="I110" s="20" t="s">
        <v>29</v>
      </c>
      <c r="J110" s="26" t="s">
        <v>46</v>
      </c>
      <c r="K110" s="57">
        <v>0</v>
      </c>
      <c r="L110" s="59"/>
      <c r="M110" s="58"/>
      <c r="N110" s="58"/>
      <c r="O110" s="58"/>
      <c r="P110" s="58"/>
      <c r="Q110" s="57">
        <v>0</v>
      </c>
    </row>
    <row r="111" spans="1:17" s="5" customFormat="1" ht="22.5">
      <c r="A111" s="148"/>
      <c r="B111" s="149"/>
      <c r="C111" s="143"/>
      <c r="D111" s="143"/>
      <c r="E111" s="143"/>
      <c r="F111" s="143"/>
      <c r="G111" s="146"/>
      <c r="H111" s="9" t="s">
        <v>11</v>
      </c>
      <c r="I111" s="20" t="s">
        <v>30</v>
      </c>
      <c r="J111" s="26" t="s">
        <v>46</v>
      </c>
      <c r="K111" s="57">
        <v>0</v>
      </c>
      <c r="L111" s="59"/>
      <c r="M111" s="58"/>
      <c r="N111" s="58"/>
      <c r="O111" s="58"/>
      <c r="P111" s="58"/>
      <c r="Q111" s="57">
        <v>0</v>
      </c>
    </row>
    <row r="112" spans="1:17" s="5" customFormat="1" ht="12.75">
      <c r="A112" s="148"/>
      <c r="B112" s="147" t="s">
        <v>188</v>
      </c>
      <c r="C112" s="141" t="s">
        <v>47</v>
      </c>
      <c r="D112" s="141" t="s">
        <v>47</v>
      </c>
      <c r="E112" s="141" t="s">
        <v>47</v>
      </c>
      <c r="F112" s="141" t="s">
        <v>47</v>
      </c>
      <c r="G112" s="144" t="s">
        <v>40</v>
      </c>
      <c r="H112" s="9" t="s">
        <v>16</v>
      </c>
      <c r="I112" s="20" t="s">
        <v>31</v>
      </c>
      <c r="J112" s="26" t="s">
        <v>46</v>
      </c>
      <c r="K112" s="57">
        <v>0</v>
      </c>
      <c r="L112" s="59"/>
      <c r="M112" s="60"/>
      <c r="N112" s="61"/>
      <c r="O112" s="61"/>
      <c r="P112" s="62"/>
      <c r="Q112" s="57">
        <v>0</v>
      </c>
    </row>
    <row r="113" spans="1:17" s="5" customFormat="1" ht="12.75">
      <c r="A113" s="148"/>
      <c r="B113" s="148"/>
      <c r="C113" s="142"/>
      <c r="D113" s="142"/>
      <c r="E113" s="142"/>
      <c r="F113" s="142"/>
      <c r="G113" s="145"/>
      <c r="H113" s="9" t="s">
        <v>38</v>
      </c>
      <c r="I113" s="20" t="s">
        <v>39</v>
      </c>
      <c r="J113" s="26" t="s">
        <v>46</v>
      </c>
      <c r="K113" s="57">
        <v>0</v>
      </c>
      <c r="L113" s="59"/>
      <c r="M113" s="58"/>
      <c r="N113" s="58"/>
      <c r="O113" s="58"/>
      <c r="P113" s="58"/>
      <c r="Q113" s="57">
        <v>0</v>
      </c>
    </row>
    <row r="114" spans="1:17" s="5" customFormat="1" ht="20.25" customHeight="1">
      <c r="A114" s="149"/>
      <c r="B114" s="149"/>
      <c r="C114" s="143"/>
      <c r="D114" s="143"/>
      <c r="E114" s="143"/>
      <c r="F114" s="143"/>
      <c r="G114" s="146"/>
      <c r="I114" s="24"/>
      <c r="J114" s="31" t="s">
        <v>48</v>
      </c>
      <c r="K114" s="63">
        <f>SUM(K104:K113)</f>
        <v>13953.488372093025</v>
      </c>
      <c r="L114" s="58"/>
      <c r="M114" s="58"/>
      <c r="N114" s="58"/>
      <c r="O114" s="58"/>
      <c r="P114" s="58"/>
      <c r="Q114" s="63">
        <f>SUM(Q104:Q113)</f>
        <v>13953.488372093025</v>
      </c>
    </row>
    <row r="115" spans="1:17" s="5" customFormat="1" ht="12.75" customHeight="1">
      <c r="A115" s="178" t="s">
        <v>97</v>
      </c>
      <c r="B115" s="179"/>
      <c r="C115" s="179"/>
      <c r="D115" s="179"/>
      <c r="E115" s="179"/>
      <c r="F115" s="179"/>
      <c r="G115" s="179"/>
      <c r="H115" s="179"/>
      <c r="I115" s="179"/>
      <c r="J115" s="179"/>
      <c r="K115" s="179"/>
      <c r="L115" s="25"/>
      <c r="M115" s="25"/>
      <c r="N115" s="25"/>
      <c r="O115" s="25"/>
      <c r="P115" s="25"/>
      <c r="Q115" s="65">
        <f>Q114</f>
        <v>13953.488372093025</v>
      </c>
    </row>
    <row r="116" spans="1:17" s="5" customFormat="1" ht="12.75" customHeight="1">
      <c r="A116" s="178" t="s">
        <v>99</v>
      </c>
      <c r="B116" s="179"/>
      <c r="C116" s="179"/>
      <c r="D116" s="179"/>
      <c r="E116" s="179"/>
      <c r="F116" s="179"/>
      <c r="G116" s="179"/>
      <c r="H116" s="179"/>
      <c r="I116" s="179"/>
      <c r="J116" s="179"/>
      <c r="K116" s="179"/>
      <c r="L116" s="25"/>
      <c r="M116" s="25"/>
      <c r="N116" s="25"/>
      <c r="O116" s="25"/>
      <c r="P116" s="25"/>
      <c r="Q116" s="65">
        <f>Q115+Q103+Q91+Q79+Q67+Q55+Q43+Q31</f>
        <v>223881.3953488372</v>
      </c>
    </row>
    <row r="117" spans="1:11" s="5" customFormat="1" ht="18.75" customHeight="1">
      <c r="A117" s="23" t="s">
        <v>42</v>
      </c>
      <c r="B117" s="23"/>
      <c r="C117" s="23"/>
      <c r="D117" s="23"/>
      <c r="E117" s="23"/>
      <c r="F117" s="23"/>
      <c r="G117" s="23"/>
      <c r="H117" s="23"/>
      <c r="I117" s="23"/>
      <c r="J117" s="23"/>
      <c r="K117" s="23"/>
    </row>
    <row r="118" spans="1:11" s="5" customFormat="1" ht="16.5" customHeight="1">
      <c r="A118" s="23" t="s">
        <v>45</v>
      </c>
      <c r="B118" s="23"/>
      <c r="C118" s="23"/>
      <c r="D118" s="23"/>
      <c r="E118" s="23"/>
      <c r="F118" s="23"/>
      <c r="G118" s="23"/>
      <c r="H118" s="23"/>
      <c r="I118" s="23"/>
      <c r="J118" s="23"/>
      <c r="K118" s="23"/>
    </row>
    <row r="119" spans="1:17" s="5" customFormat="1" ht="21" customHeight="1">
      <c r="A119" s="164" t="s">
        <v>57</v>
      </c>
      <c r="B119" s="164"/>
      <c r="C119" s="164"/>
      <c r="D119" s="164"/>
      <c r="E119" s="164"/>
      <c r="F119" s="164"/>
      <c r="G119" s="164"/>
      <c r="H119" s="164"/>
      <c r="I119" s="164"/>
      <c r="J119" s="164"/>
      <c r="K119" s="164"/>
      <c r="L119" s="164"/>
      <c r="M119" s="164"/>
      <c r="N119" s="164"/>
      <c r="O119" s="164"/>
      <c r="P119" s="164"/>
      <c r="Q119" s="164"/>
    </row>
    <row r="120" spans="1:17" s="5" customFormat="1" ht="21.75" customHeight="1">
      <c r="A120" s="164"/>
      <c r="B120" s="164"/>
      <c r="C120" s="164"/>
      <c r="D120" s="164"/>
      <c r="E120" s="164"/>
      <c r="F120" s="164"/>
      <c r="G120" s="164"/>
      <c r="H120" s="164"/>
      <c r="I120" s="164"/>
      <c r="J120" s="164"/>
      <c r="K120" s="164"/>
      <c r="L120" s="164"/>
      <c r="M120" s="164"/>
      <c r="N120" s="164"/>
      <c r="O120" s="164"/>
      <c r="P120" s="164"/>
      <c r="Q120" s="164"/>
    </row>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pans="1:17" ht="12.75">
      <c r="A159" s="5"/>
      <c r="B159" s="5"/>
      <c r="C159" s="5"/>
      <c r="D159" s="5"/>
      <c r="E159" s="5"/>
      <c r="F159" s="5"/>
      <c r="G159" s="5"/>
      <c r="H159" s="5"/>
      <c r="I159" s="5"/>
      <c r="J159" s="5"/>
      <c r="K159" s="5"/>
      <c r="L159" s="5"/>
      <c r="M159" s="5"/>
      <c r="N159" s="5"/>
      <c r="O159" s="5"/>
      <c r="P159" s="5"/>
      <c r="Q159" s="5"/>
    </row>
    <row r="160" spans="1:17" ht="12.75">
      <c r="A160" s="5"/>
      <c r="B160" s="5"/>
      <c r="C160" s="5"/>
      <c r="D160" s="5"/>
      <c r="E160" s="5"/>
      <c r="F160" s="5"/>
      <c r="G160" s="5"/>
      <c r="H160" s="5"/>
      <c r="I160" s="5"/>
      <c r="J160" s="5"/>
      <c r="K160" s="5"/>
      <c r="L160" s="5"/>
      <c r="M160" s="5"/>
      <c r="N160" s="5"/>
      <c r="O160" s="5"/>
      <c r="P160" s="5"/>
      <c r="Q160" s="5"/>
    </row>
    <row r="161" spans="1:17" ht="12.75">
      <c r="A161" s="5"/>
      <c r="B161" s="5"/>
      <c r="C161" s="5"/>
      <c r="D161" s="5"/>
      <c r="E161" s="5"/>
      <c r="F161" s="5"/>
      <c r="G161" s="5"/>
      <c r="H161" s="5"/>
      <c r="I161" s="5"/>
      <c r="J161" s="5"/>
      <c r="K161" s="5"/>
      <c r="L161" s="5"/>
      <c r="M161" s="5"/>
      <c r="N161" s="5"/>
      <c r="O161" s="5"/>
      <c r="P161" s="5"/>
      <c r="Q161" s="5"/>
    </row>
    <row r="162" spans="1:17" ht="12.75">
      <c r="A162" s="5"/>
      <c r="B162" s="5"/>
      <c r="C162" s="5"/>
      <c r="D162" s="5"/>
      <c r="E162" s="5"/>
      <c r="F162" s="5"/>
      <c r="G162" s="5"/>
      <c r="H162" s="5"/>
      <c r="I162" s="5"/>
      <c r="J162" s="5"/>
      <c r="K162" s="5"/>
      <c r="L162" s="5"/>
      <c r="M162" s="5"/>
      <c r="N162" s="5"/>
      <c r="O162" s="5"/>
      <c r="P162" s="5"/>
      <c r="Q162" s="5"/>
    </row>
    <row r="163" spans="1:17" ht="12.75">
      <c r="A163" s="5"/>
      <c r="B163" s="5"/>
      <c r="C163" s="5"/>
      <c r="D163" s="5"/>
      <c r="E163" s="5"/>
      <c r="F163" s="5"/>
      <c r="G163" s="5"/>
      <c r="H163" s="5"/>
      <c r="I163" s="5"/>
      <c r="J163" s="5"/>
      <c r="K163" s="5"/>
      <c r="L163" s="5"/>
      <c r="M163" s="5"/>
      <c r="N163" s="5"/>
      <c r="O163" s="5"/>
      <c r="P163" s="5"/>
      <c r="Q163" s="5"/>
    </row>
    <row r="164" spans="1:17" ht="12.75">
      <c r="A164" s="5"/>
      <c r="B164" s="5"/>
      <c r="C164" s="5"/>
      <c r="D164" s="5"/>
      <c r="E164" s="5"/>
      <c r="F164" s="5"/>
      <c r="G164" s="5"/>
      <c r="H164" s="5"/>
      <c r="I164" s="5"/>
      <c r="J164" s="5"/>
      <c r="K164" s="5"/>
      <c r="L164" s="5"/>
      <c r="M164" s="5"/>
      <c r="N164" s="5"/>
      <c r="O164" s="5"/>
      <c r="P164" s="5"/>
      <c r="Q164" s="5"/>
    </row>
    <row r="165" spans="1:17" ht="12.75">
      <c r="A165" s="5"/>
      <c r="B165" s="5"/>
      <c r="C165" s="5"/>
      <c r="D165" s="5"/>
      <c r="E165" s="5"/>
      <c r="F165" s="5"/>
      <c r="G165" s="5"/>
      <c r="H165" s="5"/>
      <c r="I165" s="5"/>
      <c r="J165" s="5"/>
      <c r="K165" s="5"/>
      <c r="L165" s="5"/>
      <c r="M165" s="5"/>
      <c r="N165" s="5"/>
      <c r="O165" s="5"/>
      <c r="P165" s="5"/>
      <c r="Q165" s="5"/>
    </row>
    <row r="166" spans="1:17" ht="12.75">
      <c r="A166" s="5"/>
      <c r="B166" s="5"/>
      <c r="C166" s="5"/>
      <c r="D166" s="5"/>
      <c r="E166" s="5"/>
      <c r="F166" s="5"/>
      <c r="G166" s="5"/>
      <c r="H166" s="5"/>
      <c r="I166" s="5"/>
      <c r="J166" s="5"/>
      <c r="K166" s="5"/>
      <c r="L166" s="5"/>
      <c r="M166" s="5"/>
      <c r="N166" s="5"/>
      <c r="O166" s="5"/>
      <c r="P166" s="5"/>
      <c r="Q166" s="5"/>
    </row>
    <row r="167" spans="1:17" ht="12.75">
      <c r="A167" s="5"/>
      <c r="B167" s="5"/>
      <c r="C167" s="5"/>
      <c r="D167" s="5"/>
      <c r="E167" s="5"/>
      <c r="F167" s="5"/>
      <c r="G167" s="5"/>
      <c r="H167" s="5"/>
      <c r="I167" s="5"/>
      <c r="J167" s="5"/>
      <c r="K167" s="5"/>
      <c r="L167" s="5"/>
      <c r="M167" s="5"/>
      <c r="N167" s="5"/>
      <c r="O167" s="5"/>
      <c r="P167" s="5"/>
      <c r="Q167" s="5"/>
    </row>
    <row r="168" spans="1:17" ht="12.75">
      <c r="A168" s="5"/>
      <c r="B168" s="5"/>
      <c r="C168" s="5"/>
      <c r="D168" s="5"/>
      <c r="E168" s="5"/>
      <c r="F168" s="5"/>
      <c r="G168" s="5"/>
      <c r="H168" s="5"/>
      <c r="I168" s="5"/>
      <c r="J168" s="5"/>
      <c r="K168" s="5"/>
      <c r="L168" s="5"/>
      <c r="M168" s="5"/>
      <c r="N168" s="5"/>
      <c r="O168" s="5"/>
      <c r="P168" s="5"/>
      <c r="Q168" s="5"/>
    </row>
    <row r="169" spans="1:17" ht="12.75">
      <c r="A169" s="5"/>
      <c r="B169" s="5"/>
      <c r="C169" s="5"/>
      <c r="D169" s="5"/>
      <c r="E169" s="5"/>
      <c r="F169" s="5"/>
      <c r="G169" s="5"/>
      <c r="H169" s="5"/>
      <c r="I169" s="5"/>
      <c r="J169" s="5"/>
      <c r="K169" s="5"/>
      <c r="L169" s="5"/>
      <c r="M169" s="5"/>
      <c r="N169" s="5"/>
      <c r="O169" s="5"/>
      <c r="P169" s="5"/>
      <c r="Q169" s="5"/>
    </row>
    <row r="170" spans="1:17" ht="12.75">
      <c r="A170" s="5"/>
      <c r="B170" s="5"/>
      <c r="C170" s="5"/>
      <c r="D170" s="5"/>
      <c r="E170" s="5"/>
      <c r="F170" s="5"/>
      <c r="G170" s="5"/>
      <c r="H170" s="5"/>
      <c r="I170" s="5"/>
      <c r="J170" s="5"/>
      <c r="K170" s="5"/>
      <c r="L170" s="5"/>
      <c r="M170" s="5"/>
      <c r="N170" s="5"/>
      <c r="O170" s="5"/>
      <c r="P170" s="5"/>
      <c r="Q170" s="5"/>
    </row>
    <row r="171" spans="1:17" ht="12.75">
      <c r="A171" s="5"/>
      <c r="B171" s="5"/>
      <c r="C171" s="5"/>
      <c r="D171" s="5"/>
      <c r="E171" s="5"/>
      <c r="F171" s="5"/>
      <c r="G171" s="5"/>
      <c r="H171" s="5"/>
      <c r="I171" s="5"/>
      <c r="J171" s="5"/>
      <c r="K171" s="5"/>
      <c r="L171" s="5"/>
      <c r="M171" s="5"/>
      <c r="N171" s="5"/>
      <c r="O171" s="5"/>
      <c r="P171" s="5"/>
      <c r="Q171" s="5"/>
    </row>
    <row r="172" spans="1:17" ht="12.75">
      <c r="A172" s="5"/>
      <c r="B172" s="5"/>
      <c r="C172" s="5"/>
      <c r="D172" s="5"/>
      <c r="E172" s="5"/>
      <c r="F172" s="5"/>
      <c r="G172" s="5"/>
      <c r="H172" s="5"/>
      <c r="I172" s="5"/>
      <c r="J172" s="5"/>
      <c r="K172" s="5"/>
      <c r="L172" s="5"/>
      <c r="M172" s="5"/>
      <c r="N172" s="5"/>
      <c r="O172" s="5"/>
      <c r="P172" s="5"/>
      <c r="Q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sheetData>
  <mergeCells count="186">
    <mergeCell ref="F96:F99"/>
    <mergeCell ref="B100:B102"/>
    <mergeCell ref="C100:C102"/>
    <mergeCell ref="D100:D102"/>
    <mergeCell ref="E100:E102"/>
    <mergeCell ref="F100:F102"/>
    <mergeCell ref="B96:B99"/>
    <mergeCell ref="C96:C99"/>
    <mergeCell ref="D96:D99"/>
    <mergeCell ref="E96:E99"/>
    <mergeCell ref="E108:E111"/>
    <mergeCell ref="F108:F111"/>
    <mergeCell ref="G108:G111"/>
    <mergeCell ref="B112:B114"/>
    <mergeCell ref="C112:C114"/>
    <mergeCell ref="D112:D114"/>
    <mergeCell ref="E112:E114"/>
    <mergeCell ref="F112:F114"/>
    <mergeCell ref="G112:G114"/>
    <mergeCell ref="A115:K115"/>
    <mergeCell ref="A119:Q120"/>
    <mergeCell ref="F68:F71"/>
    <mergeCell ref="A116:K116"/>
    <mergeCell ref="E104:E107"/>
    <mergeCell ref="F104:F107"/>
    <mergeCell ref="G104:G107"/>
    <mergeCell ref="B108:B111"/>
    <mergeCell ref="C108:C111"/>
    <mergeCell ref="A104:A114"/>
    <mergeCell ref="B104:B107"/>
    <mergeCell ref="C104:C107"/>
    <mergeCell ref="D104:D107"/>
    <mergeCell ref="D108:D111"/>
    <mergeCell ref="G100:G102"/>
    <mergeCell ref="A103:K103"/>
    <mergeCell ref="E92:E95"/>
    <mergeCell ref="F92:F95"/>
    <mergeCell ref="G92:G95"/>
    <mergeCell ref="G96:G99"/>
    <mergeCell ref="A92:A102"/>
    <mergeCell ref="B92:B95"/>
    <mergeCell ref="C92:C95"/>
    <mergeCell ref="D92:D95"/>
    <mergeCell ref="E88:E90"/>
    <mergeCell ref="F88:F90"/>
    <mergeCell ref="G88:G90"/>
    <mergeCell ref="A91:K91"/>
    <mergeCell ref="A80:A90"/>
    <mergeCell ref="C80:C83"/>
    <mergeCell ref="D80:D83"/>
    <mergeCell ref="B88:B90"/>
    <mergeCell ref="C88:C90"/>
    <mergeCell ref="D88:D90"/>
    <mergeCell ref="E80:E83"/>
    <mergeCell ref="F80:F83"/>
    <mergeCell ref="G80:G83"/>
    <mergeCell ref="B84:B87"/>
    <mergeCell ref="C84:C87"/>
    <mergeCell ref="D84:D87"/>
    <mergeCell ref="E84:E87"/>
    <mergeCell ref="F84:F87"/>
    <mergeCell ref="G84:G87"/>
    <mergeCell ref="B80:B83"/>
    <mergeCell ref="E76:E78"/>
    <mergeCell ref="F76:F78"/>
    <mergeCell ref="G76:G78"/>
    <mergeCell ref="A79:K79"/>
    <mergeCell ref="A68:A78"/>
    <mergeCell ref="D68:D71"/>
    <mergeCell ref="B76:B78"/>
    <mergeCell ref="C76:C78"/>
    <mergeCell ref="D76:D78"/>
    <mergeCell ref="E68:E71"/>
    <mergeCell ref="C68:C71"/>
    <mergeCell ref="G68:G71"/>
    <mergeCell ref="B72:B75"/>
    <mergeCell ref="C72:C75"/>
    <mergeCell ref="D72:D75"/>
    <mergeCell ref="E72:E75"/>
    <mergeCell ref="F72:F75"/>
    <mergeCell ref="G72:G75"/>
    <mergeCell ref="B68:B71"/>
    <mergeCell ref="E64:E66"/>
    <mergeCell ref="F64:F66"/>
    <mergeCell ref="G64:G66"/>
    <mergeCell ref="A67:K67"/>
    <mergeCell ref="A56:A66"/>
    <mergeCell ref="C56:C59"/>
    <mergeCell ref="D56:D59"/>
    <mergeCell ref="B64:B66"/>
    <mergeCell ref="C64:C66"/>
    <mergeCell ref="D64:D66"/>
    <mergeCell ref="E56:E59"/>
    <mergeCell ref="F56:F59"/>
    <mergeCell ref="G56:G59"/>
    <mergeCell ref="B60:B63"/>
    <mergeCell ref="C60:C63"/>
    <mergeCell ref="D60:D63"/>
    <mergeCell ref="E60:E63"/>
    <mergeCell ref="F60:F63"/>
    <mergeCell ref="G60:G63"/>
    <mergeCell ref="B56:B59"/>
    <mergeCell ref="E52:E54"/>
    <mergeCell ref="F52:F54"/>
    <mergeCell ref="G52:G54"/>
    <mergeCell ref="A55:K55"/>
    <mergeCell ref="A44:A54"/>
    <mergeCell ref="C44:C47"/>
    <mergeCell ref="D44:D47"/>
    <mergeCell ref="B52:B54"/>
    <mergeCell ref="C52:C54"/>
    <mergeCell ref="D52:D54"/>
    <mergeCell ref="E44:E47"/>
    <mergeCell ref="F44:F47"/>
    <mergeCell ref="G44:G47"/>
    <mergeCell ref="B48:B51"/>
    <mergeCell ref="C48:C51"/>
    <mergeCell ref="D48:D51"/>
    <mergeCell ref="E48:E51"/>
    <mergeCell ref="F48:F51"/>
    <mergeCell ref="G48:G51"/>
    <mergeCell ref="B44:B47"/>
    <mergeCell ref="E40:E42"/>
    <mergeCell ref="F40:F42"/>
    <mergeCell ref="G40:G42"/>
    <mergeCell ref="A43:K43"/>
    <mergeCell ref="A32:A42"/>
    <mergeCell ref="C32:C35"/>
    <mergeCell ref="D32:D35"/>
    <mergeCell ref="B40:B42"/>
    <mergeCell ref="C40:C42"/>
    <mergeCell ref="D40:D42"/>
    <mergeCell ref="E32:E35"/>
    <mergeCell ref="F32:F35"/>
    <mergeCell ref="G32:G35"/>
    <mergeCell ref="B36:B39"/>
    <mergeCell ref="C36:C39"/>
    <mergeCell ref="D36:D39"/>
    <mergeCell ref="E36:E39"/>
    <mergeCell ref="F36:F39"/>
    <mergeCell ref="G36:G39"/>
    <mergeCell ref="B32:B35"/>
    <mergeCell ref="A31:K31"/>
    <mergeCell ref="A14:A30"/>
    <mergeCell ref="C14:C17"/>
    <mergeCell ref="D14:D17"/>
    <mergeCell ref="C22:C24"/>
    <mergeCell ref="D22:D24"/>
    <mergeCell ref="B28:B30"/>
    <mergeCell ref="F25:F27"/>
    <mergeCell ref="G25:G27"/>
    <mergeCell ref="B22:B24"/>
    <mergeCell ref="E28:E30"/>
    <mergeCell ref="F28:F30"/>
    <mergeCell ref="G28:G30"/>
    <mergeCell ref="B25:B27"/>
    <mergeCell ref="C25:C27"/>
    <mergeCell ref="D25:D27"/>
    <mergeCell ref="E25:E27"/>
    <mergeCell ref="C28:C30"/>
    <mergeCell ref="D28:D30"/>
    <mergeCell ref="E22:E24"/>
    <mergeCell ref="F22:F24"/>
    <mergeCell ref="G22:G24"/>
    <mergeCell ref="C18:C21"/>
    <mergeCell ref="D18:D21"/>
    <mergeCell ref="E18:E21"/>
    <mergeCell ref="F18:F21"/>
    <mergeCell ref="B6:Q6"/>
    <mergeCell ref="B7:Q9"/>
    <mergeCell ref="B10:Q10"/>
    <mergeCell ref="H12:Q12"/>
    <mergeCell ref="F14:F17"/>
    <mergeCell ref="G14:G17"/>
    <mergeCell ref="B18:B21"/>
    <mergeCell ref="A12:A13"/>
    <mergeCell ref="B12:B13"/>
    <mergeCell ref="C12:F12"/>
    <mergeCell ref="G12:G13"/>
    <mergeCell ref="G18:G21"/>
    <mergeCell ref="B14:B17"/>
    <mergeCell ref="E14:E17"/>
    <mergeCell ref="B2:Q2"/>
    <mergeCell ref="B3:Q3"/>
    <mergeCell ref="B4:Q4"/>
    <mergeCell ref="B5:Q5"/>
  </mergeCells>
  <printOptions horizontalCentered="1"/>
  <pageMargins left="0.75" right="0.75" top="1" bottom="1" header="0.492125985" footer="0.492125985"/>
  <pageSetup horizontalDpi="300" verticalDpi="300" orientation="landscape" scale="75" r:id="rId2"/>
  <rowBreaks count="4" manualBreakCount="4">
    <brk id="27" max="255" man="1"/>
    <brk id="55" max="255" man="1"/>
    <brk id="79" max="255" man="1"/>
    <brk id="103" max="255" man="1"/>
  </rowBreaks>
  <drawing r:id="rId1"/>
</worksheet>
</file>

<file path=xl/worksheets/sheet5.xml><?xml version="1.0" encoding="utf-8"?>
<worksheet xmlns="http://schemas.openxmlformats.org/spreadsheetml/2006/main" xmlns:r="http://schemas.openxmlformats.org/officeDocument/2006/relationships">
  <dimension ref="A1:Q187"/>
  <sheetViews>
    <sheetView view="pageBreakPreview" zoomScale="60" zoomScaleNormal="75" workbookViewId="0" topLeftCell="A94">
      <selection activeCell="B3" sqref="B3:Q3"/>
    </sheetView>
  </sheetViews>
  <sheetFormatPr defaultColWidth="9.140625" defaultRowHeight="12.75"/>
  <cols>
    <col min="1" max="1" width="20.00390625" style="0" customWidth="1"/>
    <col min="2" max="2" width="39.421875" style="0" customWidth="1"/>
    <col min="3" max="6" width="5.7109375" style="0" customWidth="1"/>
    <col min="7" max="7" width="11.8515625" style="0" customWidth="1"/>
    <col min="8" max="8" width="12.7109375" style="0" customWidth="1"/>
    <col min="9" max="9" width="13.7109375" style="0" customWidth="1"/>
    <col min="10" max="10" width="11.57421875" style="0" customWidth="1"/>
    <col min="11" max="11" width="11.7109375" style="0" customWidth="1"/>
    <col min="12" max="16" width="9.140625" style="0" hidden="1" customWidth="1"/>
    <col min="17" max="17" width="14.140625" style="0" customWidth="1"/>
  </cols>
  <sheetData>
    <row r="1" spans="2:9" s="5" customFormat="1" ht="12.75">
      <c r="B1" s="2"/>
      <c r="C1" s="6"/>
      <c r="D1" s="8"/>
      <c r="E1" s="6"/>
      <c r="F1" s="6"/>
      <c r="G1" s="6"/>
      <c r="H1" s="6"/>
      <c r="I1" s="6"/>
    </row>
    <row r="2" spans="2:17" s="5" customFormat="1" ht="15">
      <c r="B2" s="150" t="s">
        <v>36</v>
      </c>
      <c r="C2" s="151"/>
      <c r="D2" s="151"/>
      <c r="E2" s="151"/>
      <c r="F2" s="151"/>
      <c r="G2" s="151"/>
      <c r="H2" s="151"/>
      <c r="I2" s="151"/>
      <c r="J2" s="151"/>
      <c r="K2" s="151"/>
      <c r="L2" s="151"/>
      <c r="M2" s="151"/>
      <c r="N2" s="151"/>
      <c r="O2" s="151"/>
      <c r="P2" s="151"/>
      <c r="Q2" s="152"/>
    </row>
    <row r="3" spans="2:17" s="5" customFormat="1" ht="15">
      <c r="B3" s="174" t="s">
        <v>275</v>
      </c>
      <c r="C3" s="174"/>
      <c r="D3" s="174"/>
      <c r="E3" s="174"/>
      <c r="F3" s="174"/>
      <c r="G3" s="174"/>
      <c r="H3" s="174"/>
      <c r="I3" s="174"/>
      <c r="J3" s="174"/>
      <c r="K3" s="174"/>
      <c r="L3" s="174"/>
      <c r="M3" s="174"/>
      <c r="N3" s="174"/>
      <c r="O3" s="174"/>
      <c r="P3" s="174"/>
      <c r="Q3" s="174"/>
    </row>
    <row r="4" spans="2:17" s="5" customFormat="1" ht="15">
      <c r="B4" s="174" t="s">
        <v>83</v>
      </c>
      <c r="C4" s="174"/>
      <c r="D4" s="174"/>
      <c r="E4" s="174"/>
      <c r="F4" s="174"/>
      <c r="G4" s="174"/>
      <c r="H4" s="174"/>
      <c r="I4" s="174"/>
      <c r="J4" s="174"/>
      <c r="K4" s="174"/>
      <c r="L4" s="174"/>
      <c r="M4" s="174"/>
      <c r="N4" s="174"/>
      <c r="O4" s="174"/>
      <c r="P4" s="174"/>
      <c r="Q4" s="174"/>
    </row>
    <row r="5" spans="2:17" s="5" customFormat="1" ht="15">
      <c r="B5" s="174" t="s">
        <v>143</v>
      </c>
      <c r="C5" s="174"/>
      <c r="D5" s="174"/>
      <c r="E5" s="174"/>
      <c r="F5" s="174"/>
      <c r="G5" s="174"/>
      <c r="H5" s="174"/>
      <c r="I5" s="174"/>
      <c r="J5" s="174"/>
      <c r="K5" s="174"/>
      <c r="L5" s="174"/>
      <c r="M5" s="174"/>
      <c r="N5" s="174"/>
      <c r="O5" s="174"/>
      <c r="P5" s="174"/>
      <c r="Q5" s="174"/>
    </row>
    <row r="6" spans="2:17" s="5" customFormat="1" ht="15">
      <c r="B6" s="153"/>
      <c r="C6" s="154"/>
      <c r="D6" s="154"/>
      <c r="E6" s="154"/>
      <c r="F6" s="154"/>
      <c r="G6" s="154"/>
      <c r="H6" s="154"/>
      <c r="I6" s="154"/>
      <c r="J6" s="154"/>
      <c r="K6" s="154"/>
      <c r="L6" s="154"/>
      <c r="M6" s="154"/>
      <c r="N6" s="154"/>
      <c r="O6" s="154"/>
      <c r="P6" s="154"/>
      <c r="Q6" s="155"/>
    </row>
    <row r="7" spans="2:17" s="5" customFormat="1" ht="12.75">
      <c r="B7" s="165" t="s">
        <v>58</v>
      </c>
      <c r="C7" s="166"/>
      <c r="D7" s="166"/>
      <c r="E7" s="166"/>
      <c r="F7" s="166"/>
      <c r="G7" s="166"/>
      <c r="H7" s="166"/>
      <c r="I7" s="166"/>
      <c r="J7" s="166"/>
      <c r="K7" s="166"/>
      <c r="L7" s="166"/>
      <c r="M7" s="166"/>
      <c r="N7" s="166"/>
      <c r="O7" s="166"/>
      <c r="P7" s="166"/>
      <c r="Q7" s="167"/>
    </row>
    <row r="8" spans="2:17" s="5" customFormat="1" ht="12.75">
      <c r="B8" s="168"/>
      <c r="C8" s="169"/>
      <c r="D8" s="169"/>
      <c r="E8" s="169"/>
      <c r="F8" s="169"/>
      <c r="G8" s="169"/>
      <c r="H8" s="169"/>
      <c r="I8" s="169"/>
      <c r="J8" s="169"/>
      <c r="K8" s="169"/>
      <c r="L8" s="169"/>
      <c r="M8" s="169"/>
      <c r="N8" s="169"/>
      <c r="O8" s="169"/>
      <c r="P8" s="169"/>
      <c r="Q8" s="170"/>
    </row>
    <row r="9" spans="2:17" s="5" customFormat="1" ht="12.75">
      <c r="B9" s="171"/>
      <c r="C9" s="172"/>
      <c r="D9" s="172"/>
      <c r="E9" s="172"/>
      <c r="F9" s="172"/>
      <c r="G9" s="172"/>
      <c r="H9" s="172"/>
      <c r="I9" s="172"/>
      <c r="J9" s="172"/>
      <c r="K9" s="172"/>
      <c r="L9" s="172"/>
      <c r="M9" s="172"/>
      <c r="N9" s="172"/>
      <c r="O9" s="172"/>
      <c r="P9" s="172"/>
      <c r="Q9" s="173"/>
    </row>
    <row r="10" spans="2:17" s="5" customFormat="1" ht="12.75">
      <c r="B10" s="156"/>
      <c r="C10" s="156"/>
      <c r="D10" s="156"/>
      <c r="E10" s="156"/>
      <c r="F10" s="156"/>
      <c r="G10" s="156"/>
      <c r="H10" s="156"/>
      <c r="I10" s="156"/>
      <c r="J10" s="156"/>
      <c r="K10" s="156"/>
      <c r="L10" s="156"/>
      <c r="M10" s="156"/>
      <c r="N10" s="156"/>
      <c r="O10" s="156"/>
      <c r="P10" s="156"/>
      <c r="Q10" s="156"/>
    </row>
    <row r="11" spans="2:17" s="5" customFormat="1" ht="12.75">
      <c r="B11" s="22"/>
      <c r="C11" s="22"/>
      <c r="D11" s="22"/>
      <c r="E11" s="22"/>
      <c r="F11" s="22"/>
      <c r="G11" s="22"/>
      <c r="H11" s="22"/>
      <c r="I11" s="22"/>
      <c r="J11" s="22"/>
      <c r="K11" s="22" t="s">
        <v>98</v>
      </c>
      <c r="Q11" s="7">
        <v>2.15</v>
      </c>
    </row>
    <row r="12" spans="1:17" s="1" customFormat="1" ht="15" customHeight="1">
      <c r="A12" s="95" t="s">
        <v>20</v>
      </c>
      <c r="B12" s="157" t="s">
        <v>21</v>
      </c>
      <c r="C12" s="159" t="s">
        <v>43</v>
      </c>
      <c r="D12" s="160"/>
      <c r="E12" s="160"/>
      <c r="F12" s="161"/>
      <c r="G12" s="162" t="s">
        <v>19</v>
      </c>
      <c r="H12" s="175" t="s">
        <v>56</v>
      </c>
      <c r="I12" s="176"/>
      <c r="J12" s="176"/>
      <c r="K12" s="176"/>
      <c r="L12" s="176"/>
      <c r="M12" s="176"/>
      <c r="N12" s="176"/>
      <c r="O12" s="176"/>
      <c r="P12" s="176"/>
      <c r="Q12" s="177"/>
    </row>
    <row r="13" spans="1:17" s="1" customFormat="1" ht="38.25" customHeight="1">
      <c r="A13" s="95"/>
      <c r="B13" s="158"/>
      <c r="C13" s="18" t="s">
        <v>50</v>
      </c>
      <c r="D13" s="18" t="s">
        <v>51</v>
      </c>
      <c r="E13" s="18" t="s">
        <v>52</v>
      </c>
      <c r="F13" s="18" t="s">
        <v>53</v>
      </c>
      <c r="G13" s="163"/>
      <c r="H13" s="27" t="s">
        <v>44</v>
      </c>
      <c r="I13" s="27" t="s">
        <v>22</v>
      </c>
      <c r="J13" s="28" t="s">
        <v>54</v>
      </c>
      <c r="K13" s="27" t="s">
        <v>4</v>
      </c>
      <c r="L13" s="29"/>
      <c r="M13" s="29"/>
      <c r="N13" s="29"/>
      <c r="O13" s="29"/>
      <c r="P13" s="29"/>
      <c r="Q13" s="27" t="s">
        <v>49</v>
      </c>
    </row>
    <row r="14" spans="1:17" s="1" customFormat="1" ht="19.5" customHeight="1">
      <c r="A14" s="147" t="s">
        <v>105</v>
      </c>
      <c r="B14" s="147" t="s">
        <v>258</v>
      </c>
      <c r="C14" s="141" t="s">
        <v>47</v>
      </c>
      <c r="D14" s="141"/>
      <c r="E14" s="141"/>
      <c r="F14" s="141"/>
      <c r="G14" s="144" t="s">
        <v>40</v>
      </c>
      <c r="H14" s="9" t="s">
        <v>23</v>
      </c>
      <c r="I14" s="20" t="s">
        <v>24</v>
      </c>
      <c r="J14" s="26" t="s">
        <v>46</v>
      </c>
      <c r="K14" s="57">
        <v>0</v>
      </c>
      <c r="L14" s="58"/>
      <c r="M14" s="58"/>
      <c r="N14" s="58"/>
      <c r="O14" s="58"/>
      <c r="P14" s="58"/>
      <c r="Q14" s="57">
        <v>0</v>
      </c>
    </row>
    <row r="15" spans="1:17" s="1" customFormat="1" ht="19.5" customHeight="1">
      <c r="A15" s="148"/>
      <c r="B15" s="148"/>
      <c r="C15" s="142"/>
      <c r="D15" s="142"/>
      <c r="E15" s="142"/>
      <c r="F15" s="142"/>
      <c r="G15" s="145"/>
      <c r="H15" s="9" t="s">
        <v>14</v>
      </c>
      <c r="I15" s="20" t="s">
        <v>25</v>
      </c>
      <c r="J15" s="26" t="s">
        <v>46</v>
      </c>
      <c r="K15" s="57">
        <v>9884</v>
      </c>
      <c r="L15" s="58"/>
      <c r="M15" s="58"/>
      <c r="N15" s="58"/>
      <c r="O15" s="58"/>
      <c r="P15" s="58"/>
      <c r="Q15" s="57">
        <f>K15</f>
        <v>9884</v>
      </c>
    </row>
    <row r="16" spans="1:17" s="1" customFormat="1" ht="19.5" customHeight="1">
      <c r="A16" s="148"/>
      <c r="B16" s="148"/>
      <c r="C16" s="142"/>
      <c r="D16" s="142"/>
      <c r="E16" s="142"/>
      <c r="F16" s="142"/>
      <c r="G16" s="145"/>
      <c r="H16" s="9" t="s">
        <v>26</v>
      </c>
      <c r="I16" s="20" t="s">
        <v>27</v>
      </c>
      <c r="J16" s="26" t="s">
        <v>46</v>
      </c>
      <c r="K16" s="57">
        <v>0</v>
      </c>
      <c r="L16" s="58"/>
      <c r="M16" s="58"/>
      <c r="N16" s="58"/>
      <c r="O16" s="58"/>
      <c r="P16" s="58"/>
      <c r="Q16" s="57">
        <v>0</v>
      </c>
    </row>
    <row r="17" spans="1:17" s="1" customFormat="1" ht="21.75" customHeight="1">
      <c r="A17" s="148"/>
      <c r="B17" s="149"/>
      <c r="C17" s="143"/>
      <c r="D17" s="143"/>
      <c r="E17" s="143"/>
      <c r="F17" s="143"/>
      <c r="G17" s="146"/>
      <c r="H17" s="9">
        <v>17.02</v>
      </c>
      <c r="I17" s="20" t="s">
        <v>5</v>
      </c>
      <c r="J17" s="26" t="s">
        <v>46</v>
      </c>
      <c r="K17" s="57">
        <v>56280</v>
      </c>
      <c r="L17" s="58"/>
      <c r="M17" s="58"/>
      <c r="N17" s="58"/>
      <c r="O17" s="58"/>
      <c r="P17" s="58"/>
      <c r="Q17" s="57">
        <f>K17</f>
        <v>56280</v>
      </c>
    </row>
    <row r="18" spans="1:17" s="1" customFormat="1" ht="19.5" customHeight="1">
      <c r="A18" s="148"/>
      <c r="B18" s="147" t="s">
        <v>147</v>
      </c>
      <c r="C18" s="141" t="s">
        <v>47</v>
      </c>
      <c r="D18" s="141" t="s">
        <v>47</v>
      </c>
      <c r="E18" s="141" t="s">
        <v>47</v>
      </c>
      <c r="F18" s="141" t="s">
        <v>47</v>
      </c>
      <c r="G18" s="144" t="s">
        <v>40</v>
      </c>
      <c r="H18" s="9" t="s">
        <v>9</v>
      </c>
      <c r="I18" s="20" t="s">
        <v>28</v>
      </c>
      <c r="J18" s="26" t="s">
        <v>46</v>
      </c>
      <c r="K18" s="57">
        <v>6140</v>
      </c>
      <c r="L18" s="58"/>
      <c r="M18" s="58"/>
      <c r="N18" s="58"/>
      <c r="O18" s="58"/>
      <c r="P18" s="58"/>
      <c r="Q18" s="57">
        <f>K18</f>
        <v>6140</v>
      </c>
    </row>
    <row r="19" spans="1:17" s="1" customFormat="1" ht="19.5" customHeight="1">
      <c r="A19" s="148"/>
      <c r="B19" s="148"/>
      <c r="C19" s="142"/>
      <c r="D19" s="142"/>
      <c r="E19" s="142"/>
      <c r="F19" s="142"/>
      <c r="G19" s="145"/>
      <c r="H19" s="9" t="s">
        <v>10</v>
      </c>
      <c r="I19" s="20" t="s">
        <v>6</v>
      </c>
      <c r="J19" s="26" t="s">
        <v>46</v>
      </c>
      <c r="K19" s="57">
        <v>0</v>
      </c>
      <c r="L19" s="58"/>
      <c r="M19" s="58"/>
      <c r="N19" s="58"/>
      <c r="O19" s="58"/>
      <c r="P19" s="58"/>
      <c r="Q19" s="57">
        <v>0</v>
      </c>
    </row>
    <row r="20" spans="1:17" s="1" customFormat="1" ht="19.5" customHeight="1">
      <c r="A20" s="148"/>
      <c r="B20" s="148"/>
      <c r="C20" s="142"/>
      <c r="D20" s="142"/>
      <c r="E20" s="142"/>
      <c r="F20" s="142"/>
      <c r="G20" s="145"/>
      <c r="H20" s="9" t="s">
        <v>15</v>
      </c>
      <c r="I20" s="20" t="s">
        <v>29</v>
      </c>
      <c r="J20" s="26" t="s">
        <v>46</v>
      </c>
      <c r="K20" s="57">
        <v>0</v>
      </c>
      <c r="L20" s="59"/>
      <c r="M20" s="58"/>
      <c r="N20" s="58"/>
      <c r="O20" s="58"/>
      <c r="P20" s="58"/>
      <c r="Q20" s="57">
        <v>0</v>
      </c>
    </row>
    <row r="21" spans="1:17" s="1" customFormat="1" ht="66.75" customHeight="1">
      <c r="A21" s="148"/>
      <c r="B21" s="149"/>
      <c r="C21" s="143"/>
      <c r="D21" s="143"/>
      <c r="E21" s="143"/>
      <c r="F21" s="143"/>
      <c r="G21" s="146"/>
      <c r="H21" s="9" t="s">
        <v>11</v>
      </c>
      <c r="I21" s="20" t="s">
        <v>30</v>
      </c>
      <c r="J21" s="26" t="s">
        <v>46</v>
      </c>
      <c r="K21" s="57">
        <v>0</v>
      </c>
      <c r="L21" s="59"/>
      <c r="M21" s="58"/>
      <c r="N21" s="58"/>
      <c r="O21" s="58"/>
      <c r="P21" s="58"/>
      <c r="Q21" s="57">
        <v>0</v>
      </c>
    </row>
    <row r="22" spans="1:17" s="1" customFormat="1" ht="19.5" customHeight="1">
      <c r="A22" s="148"/>
      <c r="B22" s="147" t="s">
        <v>148</v>
      </c>
      <c r="C22" s="141" t="s">
        <v>47</v>
      </c>
      <c r="D22" s="141" t="s">
        <v>47</v>
      </c>
      <c r="E22" s="141" t="s">
        <v>47</v>
      </c>
      <c r="F22" s="141" t="s">
        <v>47</v>
      </c>
      <c r="G22" s="144" t="s">
        <v>40</v>
      </c>
      <c r="H22" s="9" t="s">
        <v>16</v>
      </c>
      <c r="I22" s="20" t="s">
        <v>31</v>
      </c>
      <c r="J22" s="26" t="s">
        <v>46</v>
      </c>
      <c r="K22" s="57">
        <v>2000</v>
      </c>
      <c r="L22" s="59"/>
      <c r="M22" s="60"/>
      <c r="N22" s="61"/>
      <c r="O22" s="61"/>
      <c r="P22" s="62"/>
      <c r="Q22" s="57">
        <f>K22</f>
        <v>2000</v>
      </c>
    </row>
    <row r="23" spans="1:17" s="5" customFormat="1" ht="35.25" customHeight="1">
      <c r="A23" s="148"/>
      <c r="B23" s="148"/>
      <c r="C23" s="142"/>
      <c r="D23" s="142"/>
      <c r="E23" s="142"/>
      <c r="F23" s="142"/>
      <c r="G23" s="145"/>
      <c r="I23" s="24"/>
      <c r="J23" s="31" t="s">
        <v>48</v>
      </c>
      <c r="K23" s="63">
        <f>SUM(K14:K22)</f>
        <v>74304</v>
      </c>
      <c r="L23" s="58"/>
      <c r="M23" s="58"/>
      <c r="N23" s="58"/>
      <c r="O23" s="58"/>
      <c r="P23" s="58"/>
      <c r="Q23" s="64">
        <f>SUM(Q14:Q22)</f>
        <v>74304</v>
      </c>
    </row>
    <row r="24" spans="1:17" s="5" customFormat="1" ht="33.75" customHeight="1">
      <c r="A24" s="148"/>
      <c r="B24" s="149"/>
      <c r="C24" s="143"/>
      <c r="D24" s="143"/>
      <c r="E24" s="143"/>
      <c r="F24" s="143"/>
      <c r="G24" s="146"/>
      <c r="H24" s="35"/>
      <c r="I24" s="36"/>
      <c r="J24" s="37"/>
      <c r="K24" s="38"/>
      <c r="L24" s="39"/>
      <c r="M24" s="39"/>
      <c r="N24" s="39"/>
      <c r="O24" s="39"/>
      <c r="P24" s="39"/>
      <c r="Q24" s="40"/>
    </row>
    <row r="25" spans="1:17" s="1" customFormat="1" ht="19.5" customHeight="1">
      <c r="A25" s="148"/>
      <c r="B25" s="147" t="s">
        <v>149</v>
      </c>
      <c r="C25" s="141" t="s">
        <v>47</v>
      </c>
      <c r="D25" s="141" t="s">
        <v>47</v>
      </c>
      <c r="E25" s="141" t="s">
        <v>47</v>
      </c>
      <c r="F25" s="141" t="s">
        <v>47</v>
      </c>
      <c r="G25" s="144" t="s">
        <v>40</v>
      </c>
      <c r="H25" s="41"/>
      <c r="I25" s="42"/>
      <c r="J25" s="43"/>
      <c r="K25" s="44"/>
      <c r="L25" s="45"/>
      <c r="M25" s="45"/>
      <c r="N25" s="45"/>
      <c r="O25" s="45"/>
      <c r="P25" s="45"/>
      <c r="Q25" s="46"/>
    </row>
    <row r="26" spans="1:17" s="5" customFormat="1" ht="19.5" customHeight="1">
      <c r="A26" s="148"/>
      <c r="B26" s="148"/>
      <c r="C26" s="142"/>
      <c r="D26" s="142"/>
      <c r="E26" s="142"/>
      <c r="F26" s="142"/>
      <c r="G26" s="145"/>
      <c r="H26" s="41"/>
      <c r="I26" s="42"/>
      <c r="J26" s="43"/>
      <c r="K26" s="44"/>
      <c r="L26" s="45"/>
      <c r="M26" s="45"/>
      <c r="N26" s="45"/>
      <c r="O26" s="45"/>
      <c r="P26" s="45"/>
      <c r="Q26" s="46"/>
    </row>
    <row r="27" spans="1:17" s="5" customFormat="1" ht="33.75" customHeight="1">
      <c r="A27" s="148"/>
      <c r="B27" s="149"/>
      <c r="C27" s="143"/>
      <c r="D27" s="143"/>
      <c r="E27" s="143"/>
      <c r="F27" s="143"/>
      <c r="G27" s="146"/>
      <c r="H27" s="47"/>
      <c r="I27" s="48"/>
      <c r="J27" s="49"/>
      <c r="K27" s="44"/>
      <c r="L27" s="45"/>
      <c r="M27" s="45"/>
      <c r="N27" s="45"/>
      <c r="O27" s="45"/>
      <c r="P27" s="45"/>
      <c r="Q27" s="50"/>
    </row>
    <row r="28" spans="1:17" s="1" customFormat="1" ht="19.5" customHeight="1">
      <c r="A28" s="148"/>
      <c r="B28" s="147" t="s">
        <v>84</v>
      </c>
      <c r="C28" s="141" t="s">
        <v>47</v>
      </c>
      <c r="D28" s="141" t="s">
        <v>47</v>
      </c>
      <c r="E28" s="141" t="s">
        <v>47</v>
      </c>
      <c r="F28" s="141" t="s">
        <v>47</v>
      </c>
      <c r="G28" s="144" t="s">
        <v>40</v>
      </c>
      <c r="H28" s="41"/>
      <c r="I28" s="42"/>
      <c r="J28" s="43"/>
      <c r="K28" s="44"/>
      <c r="L28" s="45"/>
      <c r="M28" s="45"/>
      <c r="N28" s="45"/>
      <c r="O28" s="45"/>
      <c r="P28" s="45"/>
      <c r="Q28" s="46"/>
    </row>
    <row r="29" spans="1:17" s="5" customFormat="1" ht="19.5" customHeight="1">
      <c r="A29" s="148"/>
      <c r="B29" s="148"/>
      <c r="C29" s="142"/>
      <c r="D29" s="142"/>
      <c r="E29" s="142"/>
      <c r="F29" s="142"/>
      <c r="G29" s="145"/>
      <c r="H29" s="41"/>
      <c r="I29" s="42"/>
      <c r="J29" s="43"/>
      <c r="K29" s="44"/>
      <c r="L29" s="45"/>
      <c r="M29" s="45"/>
      <c r="N29" s="45"/>
      <c r="O29" s="45"/>
      <c r="P29" s="45"/>
      <c r="Q29" s="46"/>
    </row>
    <row r="30" spans="1:17" s="5" customFormat="1" ht="33.75" customHeight="1">
      <c r="A30" s="149"/>
      <c r="B30" s="149"/>
      <c r="C30" s="143"/>
      <c r="D30" s="143"/>
      <c r="E30" s="143"/>
      <c r="F30" s="143"/>
      <c r="G30" s="146"/>
      <c r="H30" s="51"/>
      <c r="I30" s="52"/>
      <c r="J30" s="53"/>
      <c r="K30" s="54"/>
      <c r="L30" s="55"/>
      <c r="M30" s="55"/>
      <c r="N30" s="55"/>
      <c r="O30" s="55"/>
      <c r="P30" s="55"/>
      <c r="Q30" s="56"/>
    </row>
    <row r="31" spans="1:17" s="5" customFormat="1" ht="12.75">
      <c r="A31" s="178" t="s">
        <v>41</v>
      </c>
      <c r="B31" s="179"/>
      <c r="C31" s="179"/>
      <c r="D31" s="179"/>
      <c r="E31" s="179"/>
      <c r="F31" s="179"/>
      <c r="G31" s="179"/>
      <c r="H31" s="179"/>
      <c r="I31" s="179"/>
      <c r="J31" s="179"/>
      <c r="K31" s="179"/>
      <c r="L31" s="25"/>
      <c r="M31" s="25"/>
      <c r="N31" s="25"/>
      <c r="O31" s="25"/>
      <c r="P31" s="25"/>
      <c r="Q31" s="65">
        <f>Q23</f>
        <v>74304</v>
      </c>
    </row>
    <row r="32" spans="1:17" s="5" customFormat="1" ht="24.75" customHeight="1">
      <c r="A32" s="147" t="s">
        <v>151</v>
      </c>
      <c r="B32" s="147" t="s">
        <v>259</v>
      </c>
      <c r="C32" s="141" t="s">
        <v>47</v>
      </c>
      <c r="D32" s="141"/>
      <c r="E32" s="141"/>
      <c r="F32" s="141"/>
      <c r="G32" s="144" t="s">
        <v>40</v>
      </c>
      <c r="H32" s="9" t="s">
        <v>23</v>
      </c>
      <c r="I32" s="20" t="s">
        <v>24</v>
      </c>
      <c r="J32" s="26" t="s">
        <v>46</v>
      </c>
      <c r="K32" s="57">
        <v>0</v>
      </c>
      <c r="L32" s="58"/>
      <c r="M32" s="58"/>
      <c r="N32" s="58"/>
      <c r="O32" s="58"/>
      <c r="P32" s="58"/>
      <c r="Q32" s="57">
        <v>0</v>
      </c>
    </row>
    <row r="33" spans="1:17" s="5" customFormat="1" ht="12.75" customHeight="1">
      <c r="A33" s="148"/>
      <c r="B33" s="148"/>
      <c r="C33" s="142"/>
      <c r="D33" s="142"/>
      <c r="E33" s="142"/>
      <c r="F33" s="142"/>
      <c r="G33" s="145"/>
      <c r="H33" s="9" t="s">
        <v>14</v>
      </c>
      <c r="I33" s="20" t="s">
        <v>25</v>
      </c>
      <c r="J33" s="26" t="s">
        <v>46</v>
      </c>
      <c r="K33" s="57">
        <v>0</v>
      </c>
      <c r="L33" s="58"/>
      <c r="M33" s="58"/>
      <c r="N33" s="58"/>
      <c r="O33" s="58"/>
      <c r="P33" s="58"/>
      <c r="Q33" s="57">
        <v>0</v>
      </c>
    </row>
    <row r="34" spans="1:17" s="5" customFormat="1" ht="12.75">
      <c r="A34" s="148"/>
      <c r="B34" s="148"/>
      <c r="C34" s="142"/>
      <c r="D34" s="142"/>
      <c r="E34" s="142"/>
      <c r="F34" s="142"/>
      <c r="G34" s="145"/>
      <c r="H34" s="9" t="s">
        <v>26</v>
      </c>
      <c r="I34" s="20" t="s">
        <v>27</v>
      </c>
      <c r="J34" s="26" t="s">
        <v>46</v>
      </c>
      <c r="K34" s="57">
        <v>0</v>
      </c>
      <c r="L34" s="58"/>
      <c r="M34" s="58"/>
      <c r="N34" s="58"/>
      <c r="O34" s="58"/>
      <c r="P34" s="58"/>
      <c r="Q34" s="57">
        <v>0</v>
      </c>
    </row>
    <row r="35" spans="1:17" s="5" customFormat="1" ht="28.5" customHeight="1">
      <c r="A35" s="148"/>
      <c r="B35" s="149"/>
      <c r="C35" s="143"/>
      <c r="D35" s="143"/>
      <c r="E35" s="143"/>
      <c r="F35" s="143"/>
      <c r="G35" s="146"/>
      <c r="H35" s="9">
        <v>17.02</v>
      </c>
      <c r="I35" s="20" t="s">
        <v>5</v>
      </c>
      <c r="J35" s="26" t="s">
        <v>46</v>
      </c>
      <c r="K35" s="57">
        <f>25000/Q11</f>
        <v>11627.906976744187</v>
      </c>
      <c r="L35" s="58"/>
      <c r="M35" s="58"/>
      <c r="N35" s="58"/>
      <c r="O35" s="58"/>
      <c r="P35" s="58"/>
      <c r="Q35" s="57">
        <f>K35</f>
        <v>11627.906976744187</v>
      </c>
    </row>
    <row r="36" spans="1:17" s="5" customFormat="1" ht="12.75" customHeight="1">
      <c r="A36" s="148"/>
      <c r="B36" s="147" t="s">
        <v>85</v>
      </c>
      <c r="C36" s="141"/>
      <c r="D36" s="141" t="s">
        <v>47</v>
      </c>
      <c r="E36" s="141" t="s">
        <v>47</v>
      </c>
      <c r="F36" s="141" t="s">
        <v>47</v>
      </c>
      <c r="G36" s="144" t="s">
        <v>40</v>
      </c>
      <c r="H36" s="9" t="s">
        <v>9</v>
      </c>
      <c r="I36" s="20" t="s">
        <v>28</v>
      </c>
      <c r="J36" s="26" t="s">
        <v>46</v>
      </c>
      <c r="K36" s="57">
        <f>5001/Q11</f>
        <v>2326.046511627907</v>
      </c>
      <c r="L36" s="58"/>
      <c r="M36" s="58"/>
      <c r="N36" s="58"/>
      <c r="O36" s="58"/>
      <c r="P36" s="58"/>
      <c r="Q36" s="57">
        <f>K36</f>
        <v>2326.046511627907</v>
      </c>
    </row>
    <row r="37" spans="1:17" s="5" customFormat="1" ht="12.75">
      <c r="A37" s="148"/>
      <c r="B37" s="148"/>
      <c r="C37" s="142"/>
      <c r="D37" s="142"/>
      <c r="E37" s="142"/>
      <c r="F37" s="142"/>
      <c r="G37" s="145"/>
      <c r="H37" s="9" t="s">
        <v>10</v>
      </c>
      <c r="I37" s="20" t="s">
        <v>6</v>
      </c>
      <c r="J37" s="26" t="s">
        <v>46</v>
      </c>
      <c r="K37" s="57">
        <v>0</v>
      </c>
      <c r="L37" s="58"/>
      <c r="M37" s="58"/>
      <c r="N37" s="58"/>
      <c r="O37" s="58"/>
      <c r="P37" s="58"/>
      <c r="Q37" s="57">
        <v>0</v>
      </c>
    </row>
    <row r="38" spans="1:17" s="5" customFormat="1" ht="22.5">
      <c r="A38" s="148"/>
      <c r="B38" s="148"/>
      <c r="C38" s="142"/>
      <c r="D38" s="142"/>
      <c r="E38" s="142"/>
      <c r="F38" s="142"/>
      <c r="G38" s="145"/>
      <c r="H38" s="9" t="s">
        <v>15</v>
      </c>
      <c r="I38" s="20" t="s">
        <v>29</v>
      </c>
      <c r="J38" s="26" t="s">
        <v>46</v>
      </c>
      <c r="K38" s="57">
        <v>0</v>
      </c>
      <c r="L38" s="59"/>
      <c r="M38" s="58"/>
      <c r="N38" s="58"/>
      <c r="O38" s="58"/>
      <c r="P38" s="58"/>
      <c r="Q38" s="57">
        <v>0</v>
      </c>
    </row>
    <row r="39" spans="1:17" s="5" customFormat="1" ht="27.75" customHeight="1">
      <c r="A39" s="148"/>
      <c r="B39" s="149"/>
      <c r="C39" s="143"/>
      <c r="D39" s="143"/>
      <c r="E39" s="143"/>
      <c r="F39" s="143"/>
      <c r="G39" s="146"/>
      <c r="H39" s="9" t="s">
        <v>11</v>
      </c>
      <c r="I39" s="20" t="s">
        <v>30</v>
      </c>
      <c r="J39" s="26" t="s">
        <v>46</v>
      </c>
      <c r="K39" s="57">
        <v>0</v>
      </c>
      <c r="L39" s="59"/>
      <c r="M39" s="58"/>
      <c r="N39" s="58"/>
      <c r="O39" s="58"/>
      <c r="P39" s="58"/>
      <c r="Q39" s="57">
        <v>0</v>
      </c>
    </row>
    <row r="40" spans="1:17" s="5" customFormat="1" ht="12.75" customHeight="1">
      <c r="A40" s="148"/>
      <c r="B40" s="147" t="s">
        <v>152</v>
      </c>
      <c r="C40" s="141"/>
      <c r="D40" s="141" t="s">
        <v>47</v>
      </c>
      <c r="E40" s="141" t="s">
        <v>47</v>
      </c>
      <c r="F40" s="141" t="s">
        <v>47</v>
      </c>
      <c r="G40" s="144" t="s">
        <v>40</v>
      </c>
      <c r="H40" s="9" t="s">
        <v>16</v>
      </c>
      <c r="I40" s="20" t="s">
        <v>31</v>
      </c>
      <c r="J40" s="26" t="s">
        <v>46</v>
      </c>
      <c r="K40" s="57">
        <v>0</v>
      </c>
      <c r="L40" s="59"/>
      <c r="M40" s="60"/>
      <c r="N40" s="61"/>
      <c r="O40" s="61"/>
      <c r="P40" s="62"/>
      <c r="Q40" s="57">
        <v>0</v>
      </c>
    </row>
    <row r="41" spans="1:17" s="5" customFormat="1" ht="12.75">
      <c r="A41" s="148"/>
      <c r="B41" s="148"/>
      <c r="C41" s="142"/>
      <c r="D41" s="142"/>
      <c r="E41" s="142"/>
      <c r="F41" s="142"/>
      <c r="G41" s="145"/>
      <c r="H41" s="9" t="s">
        <v>38</v>
      </c>
      <c r="I41" s="20" t="s">
        <v>39</v>
      </c>
      <c r="J41" s="26" t="s">
        <v>46</v>
      </c>
      <c r="K41" s="57">
        <v>0</v>
      </c>
      <c r="L41" s="59"/>
      <c r="M41" s="58"/>
      <c r="N41" s="58"/>
      <c r="O41" s="58"/>
      <c r="P41" s="58"/>
      <c r="Q41" s="57">
        <v>0</v>
      </c>
    </row>
    <row r="42" spans="1:17" s="5" customFormat="1" ht="60" customHeight="1">
      <c r="A42" s="149"/>
      <c r="B42" s="149"/>
      <c r="C42" s="143"/>
      <c r="D42" s="143"/>
      <c r="E42" s="143"/>
      <c r="F42" s="143"/>
      <c r="G42" s="146"/>
      <c r="I42" s="24"/>
      <c r="J42" s="31" t="s">
        <v>48</v>
      </c>
      <c r="K42" s="63">
        <f>SUM(K32:K41)</f>
        <v>13953.953488372093</v>
      </c>
      <c r="L42" s="58"/>
      <c r="M42" s="58"/>
      <c r="N42" s="58"/>
      <c r="O42" s="58"/>
      <c r="P42" s="58"/>
      <c r="Q42" s="63">
        <f>SUM(Q32:Q41)</f>
        <v>13953.953488372093</v>
      </c>
    </row>
    <row r="43" spans="1:17" s="5" customFormat="1" ht="12.75" customHeight="1">
      <c r="A43" s="178" t="s">
        <v>86</v>
      </c>
      <c r="B43" s="179"/>
      <c r="C43" s="179"/>
      <c r="D43" s="179"/>
      <c r="E43" s="179"/>
      <c r="F43" s="179"/>
      <c r="G43" s="179"/>
      <c r="H43" s="179"/>
      <c r="I43" s="179"/>
      <c r="J43" s="179"/>
      <c r="K43" s="179"/>
      <c r="L43" s="25"/>
      <c r="M43" s="25"/>
      <c r="N43" s="25"/>
      <c r="O43" s="25"/>
      <c r="P43" s="25"/>
      <c r="Q43" s="65">
        <f>Q42</f>
        <v>13953.953488372093</v>
      </c>
    </row>
    <row r="44" spans="1:17" s="5" customFormat="1" ht="24.75" customHeight="1">
      <c r="A44" s="147" t="s">
        <v>87</v>
      </c>
      <c r="B44" s="147" t="s">
        <v>159</v>
      </c>
      <c r="C44" s="141" t="s">
        <v>47</v>
      </c>
      <c r="D44" s="141" t="s">
        <v>47</v>
      </c>
      <c r="E44" s="141"/>
      <c r="F44" s="141"/>
      <c r="G44" s="144" t="s">
        <v>40</v>
      </c>
      <c r="H44" s="9" t="s">
        <v>23</v>
      </c>
      <c r="I44" s="20" t="s">
        <v>24</v>
      </c>
      <c r="J44" s="26" t="s">
        <v>46</v>
      </c>
      <c r="K44" s="57">
        <v>0</v>
      </c>
      <c r="L44" s="58"/>
      <c r="M44" s="58"/>
      <c r="N44" s="58"/>
      <c r="O44" s="58"/>
      <c r="P44" s="58"/>
      <c r="Q44" s="57">
        <v>0</v>
      </c>
    </row>
    <row r="45" spans="1:17" s="5" customFormat="1" ht="12.75" customHeight="1">
      <c r="A45" s="148"/>
      <c r="B45" s="148"/>
      <c r="C45" s="142"/>
      <c r="D45" s="142"/>
      <c r="E45" s="142"/>
      <c r="F45" s="142"/>
      <c r="G45" s="145"/>
      <c r="H45" s="9" t="s">
        <v>14</v>
      </c>
      <c r="I45" s="20" t="s">
        <v>25</v>
      </c>
      <c r="J45" s="26" t="s">
        <v>46</v>
      </c>
      <c r="K45" s="57">
        <f>5000/Q11</f>
        <v>2325.5813953488373</v>
      </c>
      <c r="L45" s="58"/>
      <c r="M45" s="58"/>
      <c r="N45" s="58"/>
      <c r="O45" s="58"/>
      <c r="P45" s="58"/>
      <c r="Q45" s="57">
        <f>K45</f>
        <v>2325.5813953488373</v>
      </c>
    </row>
    <row r="46" spans="1:17" s="5" customFormat="1" ht="12.75">
      <c r="A46" s="148"/>
      <c r="B46" s="148"/>
      <c r="C46" s="142"/>
      <c r="D46" s="142"/>
      <c r="E46" s="142"/>
      <c r="F46" s="142"/>
      <c r="G46" s="145"/>
      <c r="H46" s="9" t="s">
        <v>26</v>
      </c>
      <c r="I46" s="20" t="s">
        <v>27</v>
      </c>
      <c r="J46" s="26" t="s">
        <v>46</v>
      </c>
      <c r="K46" s="57">
        <v>0</v>
      </c>
      <c r="L46" s="58"/>
      <c r="M46" s="58"/>
      <c r="N46" s="58"/>
      <c r="O46" s="58"/>
      <c r="P46" s="58"/>
      <c r="Q46" s="57">
        <v>0</v>
      </c>
    </row>
    <row r="47" spans="1:17" s="5" customFormat="1" ht="22.5">
      <c r="A47" s="148"/>
      <c r="B47" s="149"/>
      <c r="C47" s="143"/>
      <c r="D47" s="143"/>
      <c r="E47" s="143"/>
      <c r="F47" s="143"/>
      <c r="G47" s="146"/>
      <c r="H47" s="9">
        <v>17.02</v>
      </c>
      <c r="I47" s="20" t="s">
        <v>5</v>
      </c>
      <c r="J47" s="26" t="s">
        <v>46</v>
      </c>
      <c r="K47" s="57">
        <f>5000/Q11</f>
        <v>2325.5813953488373</v>
      </c>
      <c r="L47" s="58"/>
      <c r="M47" s="58"/>
      <c r="N47" s="58"/>
      <c r="O47" s="58"/>
      <c r="P47" s="58"/>
      <c r="Q47" s="57">
        <f>K47</f>
        <v>2325.5813953488373</v>
      </c>
    </row>
    <row r="48" spans="1:17" s="5" customFormat="1" ht="12.75" customHeight="1">
      <c r="A48" s="148"/>
      <c r="B48" s="147" t="s">
        <v>160</v>
      </c>
      <c r="C48" s="141" t="s">
        <v>47</v>
      </c>
      <c r="D48" s="141" t="s">
        <v>47</v>
      </c>
      <c r="E48" s="141" t="s">
        <v>47</v>
      </c>
      <c r="F48" s="141" t="s">
        <v>47</v>
      </c>
      <c r="G48" s="144" t="s">
        <v>40</v>
      </c>
      <c r="H48" s="9" t="s">
        <v>9</v>
      </c>
      <c r="I48" s="20" t="s">
        <v>28</v>
      </c>
      <c r="J48" s="26" t="s">
        <v>46</v>
      </c>
      <c r="K48" s="57">
        <f>15000/Q11</f>
        <v>6976.744186046512</v>
      </c>
      <c r="L48" s="58"/>
      <c r="M48" s="58"/>
      <c r="N48" s="58"/>
      <c r="O48" s="58"/>
      <c r="P48" s="58"/>
      <c r="Q48" s="57">
        <f aca="true" t="shared" si="0" ref="Q48:Q53">K48</f>
        <v>6976.744186046512</v>
      </c>
    </row>
    <row r="49" spans="1:17" s="5" customFormat="1" ht="12.75">
      <c r="A49" s="148"/>
      <c r="B49" s="148"/>
      <c r="C49" s="142"/>
      <c r="D49" s="142"/>
      <c r="E49" s="142"/>
      <c r="F49" s="142"/>
      <c r="G49" s="145"/>
      <c r="H49" s="9" t="s">
        <v>10</v>
      </c>
      <c r="I49" s="20" t="s">
        <v>6</v>
      </c>
      <c r="J49" s="26" t="s">
        <v>46</v>
      </c>
      <c r="K49" s="57">
        <v>0</v>
      </c>
      <c r="L49" s="58"/>
      <c r="M49" s="58"/>
      <c r="N49" s="58"/>
      <c r="O49" s="58"/>
      <c r="P49" s="58"/>
      <c r="Q49" s="57">
        <f t="shared" si="0"/>
        <v>0</v>
      </c>
    </row>
    <row r="50" spans="1:17" s="5" customFormat="1" ht="22.5">
      <c r="A50" s="148"/>
      <c r="B50" s="148"/>
      <c r="C50" s="142"/>
      <c r="D50" s="142"/>
      <c r="E50" s="142"/>
      <c r="F50" s="142"/>
      <c r="G50" s="145"/>
      <c r="H50" s="9" t="s">
        <v>15</v>
      </c>
      <c r="I50" s="20" t="s">
        <v>29</v>
      </c>
      <c r="J50" s="26" t="s">
        <v>46</v>
      </c>
      <c r="K50" s="57">
        <f>2000/Q11</f>
        <v>930.232558139535</v>
      </c>
      <c r="L50" s="59"/>
      <c r="M50" s="58"/>
      <c r="N50" s="58"/>
      <c r="O50" s="58"/>
      <c r="P50" s="58"/>
      <c r="Q50" s="57">
        <f t="shared" si="0"/>
        <v>930.232558139535</v>
      </c>
    </row>
    <row r="51" spans="1:17" s="5" customFormat="1" ht="22.5">
      <c r="A51" s="148"/>
      <c r="B51" s="149"/>
      <c r="C51" s="143"/>
      <c r="D51" s="143"/>
      <c r="E51" s="143"/>
      <c r="F51" s="143"/>
      <c r="G51" s="146"/>
      <c r="H51" s="9" t="s">
        <v>11</v>
      </c>
      <c r="I51" s="20" t="s">
        <v>30</v>
      </c>
      <c r="J51" s="26" t="s">
        <v>46</v>
      </c>
      <c r="K51" s="57">
        <v>0</v>
      </c>
      <c r="L51" s="59"/>
      <c r="M51" s="58"/>
      <c r="N51" s="58"/>
      <c r="O51" s="58"/>
      <c r="P51" s="58"/>
      <c r="Q51" s="57">
        <f t="shared" si="0"/>
        <v>0</v>
      </c>
    </row>
    <row r="52" spans="1:17" s="5" customFormat="1" ht="12.75" customHeight="1">
      <c r="A52" s="148"/>
      <c r="B52" s="147" t="s">
        <v>161</v>
      </c>
      <c r="C52" s="141" t="s">
        <v>47</v>
      </c>
      <c r="D52" s="141" t="s">
        <v>47</v>
      </c>
      <c r="E52" s="141" t="s">
        <v>47</v>
      </c>
      <c r="F52" s="141" t="s">
        <v>47</v>
      </c>
      <c r="G52" s="144" t="s">
        <v>40</v>
      </c>
      <c r="H52" s="9" t="s">
        <v>16</v>
      </c>
      <c r="I52" s="20" t="s">
        <v>31</v>
      </c>
      <c r="J52" s="26" t="s">
        <v>46</v>
      </c>
      <c r="K52" s="57">
        <f>3000/Q11</f>
        <v>1395.3488372093025</v>
      </c>
      <c r="L52" s="59"/>
      <c r="M52" s="60"/>
      <c r="N52" s="61"/>
      <c r="O52" s="61"/>
      <c r="P52" s="62"/>
      <c r="Q52" s="57">
        <f t="shared" si="0"/>
        <v>1395.3488372093025</v>
      </c>
    </row>
    <row r="53" spans="1:17" s="5" customFormat="1" ht="12.75">
      <c r="A53" s="148"/>
      <c r="B53" s="148"/>
      <c r="C53" s="142"/>
      <c r="D53" s="142"/>
      <c r="E53" s="142"/>
      <c r="F53" s="142"/>
      <c r="G53" s="145"/>
      <c r="H53" s="9" t="s">
        <v>38</v>
      </c>
      <c r="I53" s="20" t="s">
        <v>39</v>
      </c>
      <c r="J53" s="26" t="s">
        <v>46</v>
      </c>
      <c r="K53" s="57">
        <v>0</v>
      </c>
      <c r="L53" s="59"/>
      <c r="M53" s="58"/>
      <c r="N53" s="58"/>
      <c r="O53" s="58"/>
      <c r="P53" s="58"/>
      <c r="Q53" s="57">
        <f t="shared" si="0"/>
        <v>0</v>
      </c>
    </row>
    <row r="54" spans="1:17" s="5" customFormat="1" ht="62.25" customHeight="1">
      <c r="A54" s="149"/>
      <c r="B54" s="149"/>
      <c r="C54" s="143"/>
      <c r="D54" s="143"/>
      <c r="E54" s="143"/>
      <c r="F54" s="143"/>
      <c r="G54" s="146"/>
      <c r="I54" s="24"/>
      <c r="J54" s="31" t="s">
        <v>48</v>
      </c>
      <c r="K54" s="63">
        <f>SUM(K44:K53)</f>
        <v>13953.488372093023</v>
      </c>
      <c r="L54" s="58"/>
      <c r="M54" s="58"/>
      <c r="N54" s="58"/>
      <c r="O54" s="58"/>
      <c r="P54" s="58"/>
      <c r="Q54" s="63">
        <f>SUM(Q44:Q53)</f>
        <v>13953.488372093023</v>
      </c>
    </row>
    <row r="55" spans="1:17" s="5" customFormat="1" ht="12.75" customHeight="1">
      <c r="A55" s="178" t="s">
        <v>89</v>
      </c>
      <c r="B55" s="179"/>
      <c r="C55" s="179"/>
      <c r="D55" s="179"/>
      <c r="E55" s="179"/>
      <c r="F55" s="179"/>
      <c r="G55" s="179"/>
      <c r="H55" s="179"/>
      <c r="I55" s="179"/>
      <c r="J55" s="179"/>
      <c r="K55" s="179"/>
      <c r="L55" s="25"/>
      <c r="M55" s="25"/>
      <c r="N55" s="25"/>
      <c r="O55" s="25"/>
      <c r="P55" s="25"/>
      <c r="Q55" s="65">
        <f>Q54</f>
        <v>13953.488372093023</v>
      </c>
    </row>
    <row r="56" spans="1:17" s="5" customFormat="1" ht="24.75" customHeight="1">
      <c r="A56" s="147" t="s">
        <v>88</v>
      </c>
      <c r="B56" s="147" t="s">
        <v>169</v>
      </c>
      <c r="C56" s="141" t="s">
        <v>47</v>
      </c>
      <c r="D56" s="141" t="s">
        <v>47</v>
      </c>
      <c r="E56" s="141" t="s">
        <v>47</v>
      </c>
      <c r="F56" s="141" t="s">
        <v>47</v>
      </c>
      <c r="G56" s="144" t="s">
        <v>40</v>
      </c>
      <c r="H56" s="9" t="s">
        <v>23</v>
      </c>
      <c r="I56" s="20" t="s">
        <v>24</v>
      </c>
      <c r="J56" s="26" t="s">
        <v>46</v>
      </c>
      <c r="K56" s="57">
        <v>0</v>
      </c>
      <c r="L56" s="58"/>
      <c r="M56" s="58"/>
      <c r="N56" s="58"/>
      <c r="O56" s="58"/>
      <c r="P56" s="58"/>
      <c r="Q56" s="57">
        <v>0</v>
      </c>
    </row>
    <row r="57" spans="1:17" s="5" customFormat="1" ht="12.75" customHeight="1">
      <c r="A57" s="148"/>
      <c r="B57" s="148"/>
      <c r="C57" s="142"/>
      <c r="D57" s="142"/>
      <c r="E57" s="142"/>
      <c r="F57" s="142"/>
      <c r="G57" s="145"/>
      <c r="H57" s="9" t="s">
        <v>14</v>
      </c>
      <c r="I57" s="20" t="s">
        <v>25</v>
      </c>
      <c r="J57" s="26" t="s">
        <v>46</v>
      </c>
      <c r="K57" s="57">
        <v>0</v>
      </c>
      <c r="L57" s="58"/>
      <c r="M57" s="58"/>
      <c r="N57" s="58"/>
      <c r="O57" s="58"/>
      <c r="P57" s="58"/>
      <c r="Q57" s="57">
        <v>0</v>
      </c>
    </row>
    <row r="58" spans="1:17" s="5" customFormat="1" ht="12.75">
      <c r="A58" s="148"/>
      <c r="B58" s="148"/>
      <c r="C58" s="142"/>
      <c r="D58" s="142"/>
      <c r="E58" s="142"/>
      <c r="F58" s="142"/>
      <c r="G58" s="145"/>
      <c r="H58" s="9" t="s">
        <v>26</v>
      </c>
      <c r="I58" s="20" t="s">
        <v>27</v>
      </c>
      <c r="J58" s="26" t="s">
        <v>46</v>
      </c>
      <c r="K58" s="57">
        <v>0</v>
      </c>
      <c r="L58" s="58"/>
      <c r="M58" s="58"/>
      <c r="N58" s="58"/>
      <c r="O58" s="58"/>
      <c r="P58" s="58"/>
      <c r="Q58" s="57">
        <v>0</v>
      </c>
    </row>
    <row r="59" spans="1:17" s="5" customFormat="1" ht="22.5">
      <c r="A59" s="148"/>
      <c r="B59" s="149"/>
      <c r="C59" s="143"/>
      <c r="D59" s="143"/>
      <c r="E59" s="143"/>
      <c r="F59" s="143"/>
      <c r="G59" s="146"/>
      <c r="H59" s="9">
        <v>17.02</v>
      </c>
      <c r="I59" s="20" t="s">
        <v>5</v>
      </c>
      <c r="J59" s="26" t="s">
        <v>46</v>
      </c>
      <c r="K59" s="57">
        <f>10000/Q11</f>
        <v>4651.162790697675</v>
      </c>
      <c r="L59" s="58"/>
      <c r="M59" s="58"/>
      <c r="N59" s="58"/>
      <c r="O59" s="58"/>
      <c r="P59" s="58"/>
      <c r="Q59" s="57">
        <f>K59</f>
        <v>4651.162790697675</v>
      </c>
    </row>
    <row r="60" spans="1:17" s="5" customFormat="1" ht="12.75" customHeight="1">
      <c r="A60" s="148"/>
      <c r="B60" s="147" t="s">
        <v>167</v>
      </c>
      <c r="C60" s="141"/>
      <c r="D60" s="141"/>
      <c r="E60" s="141" t="s">
        <v>47</v>
      </c>
      <c r="F60" s="141" t="s">
        <v>47</v>
      </c>
      <c r="G60" s="144" t="s">
        <v>40</v>
      </c>
      <c r="H60" s="9" t="s">
        <v>9</v>
      </c>
      <c r="I60" s="20" t="s">
        <v>28</v>
      </c>
      <c r="J60" s="26" t="s">
        <v>46</v>
      </c>
      <c r="K60" s="57">
        <f>15000/Q11</f>
        <v>6976.744186046512</v>
      </c>
      <c r="L60" s="58"/>
      <c r="M60" s="58"/>
      <c r="N60" s="58"/>
      <c r="O60" s="58"/>
      <c r="P60" s="58"/>
      <c r="Q60" s="57">
        <f aca="true" t="shared" si="1" ref="Q60:Q65">K60</f>
        <v>6976.744186046512</v>
      </c>
    </row>
    <row r="61" spans="1:17" s="5" customFormat="1" ht="12.75">
      <c r="A61" s="148"/>
      <c r="B61" s="148"/>
      <c r="C61" s="142"/>
      <c r="D61" s="142"/>
      <c r="E61" s="142"/>
      <c r="F61" s="142"/>
      <c r="G61" s="145"/>
      <c r="H61" s="9" t="s">
        <v>10</v>
      </c>
      <c r="I61" s="20" t="s">
        <v>6</v>
      </c>
      <c r="J61" s="26" t="s">
        <v>46</v>
      </c>
      <c r="K61" s="57">
        <v>0</v>
      </c>
      <c r="L61" s="58"/>
      <c r="M61" s="58"/>
      <c r="N61" s="58"/>
      <c r="O61" s="58"/>
      <c r="P61" s="58"/>
      <c r="Q61" s="57">
        <f t="shared" si="1"/>
        <v>0</v>
      </c>
    </row>
    <row r="62" spans="1:17" s="5" customFormat="1" ht="22.5">
      <c r="A62" s="148"/>
      <c r="B62" s="148"/>
      <c r="C62" s="142"/>
      <c r="D62" s="142"/>
      <c r="E62" s="142"/>
      <c r="F62" s="142"/>
      <c r="G62" s="145"/>
      <c r="H62" s="9" t="s">
        <v>15</v>
      </c>
      <c r="I62" s="20" t="s">
        <v>29</v>
      </c>
      <c r="J62" s="26" t="s">
        <v>46</v>
      </c>
      <c r="K62" s="57">
        <v>0</v>
      </c>
      <c r="L62" s="59"/>
      <c r="M62" s="58"/>
      <c r="N62" s="58"/>
      <c r="O62" s="58"/>
      <c r="P62" s="58"/>
      <c r="Q62" s="57">
        <f t="shared" si="1"/>
        <v>0</v>
      </c>
    </row>
    <row r="63" spans="1:17" s="5" customFormat="1" ht="22.5">
      <c r="A63" s="148"/>
      <c r="B63" s="149"/>
      <c r="C63" s="143"/>
      <c r="D63" s="143"/>
      <c r="E63" s="143"/>
      <c r="F63" s="143"/>
      <c r="G63" s="146"/>
      <c r="H63" s="9" t="s">
        <v>11</v>
      </c>
      <c r="I63" s="20" t="s">
        <v>30</v>
      </c>
      <c r="J63" s="26" t="s">
        <v>46</v>
      </c>
      <c r="K63" s="57">
        <v>0</v>
      </c>
      <c r="L63" s="59"/>
      <c r="M63" s="58"/>
      <c r="N63" s="58"/>
      <c r="O63" s="58"/>
      <c r="P63" s="58"/>
      <c r="Q63" s="57">
        <f t="shared" si="1"/>
        <v>0</v>
      </c>
    </row>
    <row r="64" spans="1:17" s="5" customFormat="1" ht="12.75" customHeight="1">
      <c r="A64" s="148"/>
      <c r="B64" s="147" t="s">
        <v>168</v>
      </c>
      <c r="C64" s="141" t="s">
        <v>47</v>
      </c>
      <c r="D64" s="141" t="s">
        <v>47</v>
      </c>
      <c r="E64" s="141" t="s">
        <v>47</v>
      </c>
      <c r="F64" s="141" t="s">
        <v>47</v>
      </c>
      <c r="G64" s="144" t="s">
        <v>40</v>
      </c>
      <c r="H64" s="9" t="s">
        <v>16</v>
      </c>
      <c r="I64" s="20" t="s">
        <v>31</v>
      </c>
      <c r="J64" s="26" t="s">
        <v>46</v>
      </c>
      <c r="K64" s="57">
        <v>0</v>
      </c>
      <c r="L64" s="59"/>
      <c r="M64" s="60"/>
      <c r="N64" s="61"/>
      <c r="O64" s="61"/>
      <c r="P64" s="62"/>
      <c r="Q64" s="57">
        <f t="shared" si="1"/>
        <v>0</v>
      </c>
    </row>
    <row r="65" spans="1:17" s="5" customFormat="1" ht="12.75">
      <c r="A65" s="148"/>
      <c r="B65" s="148"/>
      <c r="C65" s="142"/>
      <c r="D65" s="142"/>
      <c r="E65" s="142"/>
      <c r="F65" s="142"/>
      <c r="G65" s="145"/>
      <c r="H65" s="9" t="s">
        <v>38</v>
      </c>
      <c r="I65" s="20" t="s">
        <v>39</v>
      </c>
      <c r="J65" s="26" t="s">
        <v>46</v>
      </c>
      <c r="K65" s="57">
        <v>0</v>
      </c>
      <c r="L65" s="59"/>
      <c r="M65" s="58"/>
      <c r="N65" s="58"/>
      <c r="O65" s="58"/>
      <c r="P65" s="58"/>
      <c r="Q65" s="57">
        <f t="shared" si="1"/>
        <v>0</v>
      </c>
    </row>
    <row r="66" spans="1:17" s="5" customFormat="1" ht="20.25" customHeight="1">
      <c r="A66" s="149"/>
      <c r="B66" s="149"/>
      <c r="C66" s="143"/>
      <c r="D66" s="143"/>
      <c r="E66" s="143"/>
      <c r="F66" s="143"/>
      <c r="G66" s="146"/>
      <c r="I66" s="24"/>
      <c r="J66" s="31" t="s">
        <v>48</v>
      </c>
      <c r="K66" s="63">
        <f>SUM(K56:K65)</f>
        <v>11627.906976744187</v>
      </c>
      <c r="L66" s="58"/>
      <c r="M66" s="58"/>
      <c r="N66" s="58"/>
      <c r="O66" s="58"/>
      <c r="P66" s="58"/>
      <c r="Q66" s="63">
        <f>SUM(Q56:Q65)</f>
        <v>11627.906976744187</v>
      </c>
    </row>
    <row r="67" spans="1:17" s="5" customFormat="1" ht="12.75" customHeight="1">
      <c r="A67" s="178" t="s">
        <v>90</v>
      </c>
      <c r="B67" s="179"/>
      <c r="C67" s="179"/>
      <c r="D67" s="179"/>
      <c r="E67" s="179"/>
      <c r="F67" s="179"/>
      <c r="G67" s="179"/>
      <c r="H67" s="179"/>
      <c r="I67" s="179"/>
      <c r="J67" s="179"/>
      <c r="K67" s="179"/>
      <c r="L67" s="25"/>
      <c r="M67" s="25"/>
      <c r="N67" s="25"/>
      <c r="O67" s="25"/>
      <c r="P67" s="25"/>
      <c r="Q67" s="65">
        <f>Q66</f>
        <v>11627.906976744187</v>
      </c>
    </row>
    <row r="68" spans="1:17" s="5" customFormat="1" ht="24.75" customHeight="1">
      <c r="A68" s="147" t="s">
        <v>260</v>
      </c>
      <c r="B68" s="147" t="s">
        <v>265</v>
      </c>
      <c r="C68" s="141" t="s">
        <v>47</v>
      </c>
      <c r="D68" s="141" t="s">
        <v>47</v>
      </c>
      <c r="E68" s="141" t="s">
        <v>47</v>
      </c>
      <c r="F68" s="141" t="s">
        <v>47</v>
      </c>
      <c r="G68" s="144" t="s">
        <v>40</v>
      </c>
      <c r="H68" s="9" t="s">
        <v>23</v>
      </c>
      <c r="I68" s="20" t="s">
        <v>24</v>
      </c>
      <c r="J68" s="26" t="s">
        <v>46</v>
      </c>
      <c r="K68" s="57">
        <v>0</v>
      </c>
      <c r="L68" s="58"/>
      <c r="M68" s="58"/>
      <c r="N68" s="58"/>
      <c r="O68" s="58"/>
      <c r="P68" s="58"/>
      <c r="Q68" s="57">
        <f>K68</f>
        <v>0</v>
      </c>
    </row>
    <row r="69" spans="1:17" s="5" customFormat="1" ht="12.75" customHeight="1">
      <c r="A69" s="148"/>
      <c r="B69" s="148"/>
      <c r="C69" s="142"/>
      <c r="D69" s="142"/>
      <c r="E69" s="142"/>
      <c r="F69" s="142"/>
      <c r="G69" s="145"/>
      <c r="H69" s="9" t="s">
        <v>14</v>
      </c>
      <c r="I69" s="20" t="s">
        <v>25</v>
      </c>
      <c r="J69" s="26" t="s">
        <v>46</v>
      </c>
      <c r="K69" s="57">
        <v>2442</v>
      </c>
      <c r="L69" s="58"/>
      <c r="M69" s="58"/>
      <c r="N69" s="58"/>
      <c r="O69" s="58"/>
      <c r="P69" s="58"/>
      <c r="Q69" s="57">
        <f aca="true" t="shared" si="2" ref="Q69:Q77">K69</f>
        <v>2442</v>
      </c>
    </row>
    <row r="70" spans="1:17" s="5" customFormat="1" ht="12.75">
      <c r="A70" s="148"/>
      <c r="B70" s="148"/>
      <c r="C70" s="142"/>
      <c r="D70" s="142"/>
      <c r="E70" s="142"/>
      <c r="F70" s="142"/>
      <c r="G70" s="145"/>
      <c r="H70" s="9" t="s">
        <v>26</v>
      </c>
      <c r="I70" s="20" t="s">
        <v>27</v>
      </c>
      <c r="J70" s="26" t="s">
        <v>46</v>
      </c>
      <c r="K70" s="57">
        <v>0</v>
      </c>
      <c r="L70" s="58"/>
      <c r="M70" s="58"/>
      <c r="N70" s="58"/>
      <c r="O70" s="58"/>
      <c r="P70" s="58"/>
      <c r="Q70" s="57">
        <f t="shared" si="2"/>
        <v>0</v>
      </c>
    </row>
    <row r="71" spans="1:17" s="5" customFormat="1" ht="22.5">
      <c r="A71" s="148"/>
      <c r="B71" s="149"/>
      <c r="C71" s="143"/>
      <c r="D71" s="143"/>
      <c r="E71" s="143"/>
      <c r="F71" s="143"/>
      <c r="G71" s="146"/>
      <c r="H71" s="9">
        <v>17.02</v>
      </c>
      <c r="I71" s="20" t="s">
        <v>5</v>
      </c>
      <c r="J71" s="26" t="s">
        <v>46</v>
      </c>
      <c r="K71" s="57">
        <v>29582</v>
      </c>
      <c r="L71" s="58"/>
      <c r="M71" s="58"/>
      <c r="N71" s="58"/>
      <c r="O71" s="58"/>
      <c r="P71" s="58"/>
      <c r="Q71" s="57">
        <f t="shared" si="2"/>
        <v>29582</v>
      </c>
    </row>
    <row r="72" spans="1:17" s="5" customFormat="1" ht="12.75" customHeight="1">
      <c r="A72" s="148"/>
      <c r="B72" s="147" t="s">
        <v>262</v>
      </c>
      <c r="C72" s="141" t="s">
        <v>47</v>
      </c>
      <c r="D72" s="141" t="s">
        <v>47</v>
      </c>
      <c r="E72" s="141" t="s">
        <v>47</v>
      </c>
      <c r="F72" s="141" t="s">
        <v>47</v>
      </c>
      <c r="G72" s="144" t="s">
        <v>40</v>
      </c>
      <c r="H72" s="9" t="s">
        <v>9</v>
      </c>
      <c r="I72" s="20" t="s">
        <v>28</v>
      </c>
      <c r="J72" s="26" t="s">
        <v>46</v>
      </c>
      <c r="K72" s="57">
        <v>1046</v>
      </c>
      <c r="L72" s="58"/>
      <c r="M72" s="58"/>
      <c r="N72" s="58"/>
      <c r="O72" s="58"/>
      <c r="P72" s="58"/>
      <c r="Q72" s="57">
        <f t="shared" si="2"/>
        <v>1046</v>
      </c>
    </row>
    <row r="73" spans="1:17" s="5" customFormat="1" ht="12.75">
      <c r="A73" s="148"/>
      <c r="B73" s="148"/>
      <c r="C73" s="142"/>
      <c r="D73" s="142"/>
      <c r="E73" s="142"/>
      <c r="F73" s="142"/>
      <c r="G73" s="145"/>
      <c r="H73" s="9" t="s">
        <v>10</v>
      </c>
      <c r="I73" s="20" t="s">
        <v>6</v>
      </c>
      <c r="J73" s="26" t="s">
        <v>46</v>
      </c>
      <c r="K73" s="57">
        <v>0</v>
      </c>
      <c r="L73" s="58"/>
      <c r="M73" s="58"/>
      <c r="N73" s="58"/>
      <c r="O73" s="58"/>
      <c r="P73" s="58"/>
      <c r="Q73" s="57">
        <f t="shared" si="2"/>
        <v>0</v>
      </c>
    </row>
    <row r="74" spans="1:17" s="5" customFormat="1" ht="22.5">
      <c r="A74" s="148"/>
      <c r="B74" s="148"/>
      <c r="C74" s="142"/>
      <c r="D74" s="142"/>
      <c r="E74" s="142"/>
      <c r="F74" s="142"/>
      <c r="G74" s="145"/>
      <c r="H74" s="9" t="s">
        <v>15</v>
      </c>
      <c r="I74" s="20" t="s">
        <v>29</v>
      </c>
      <c r="J74" s="26" t="s">
        <v>46</v>
      </c>
      <c r="K74" s="57">
        <v>800</v>
      </c>
      <c r="L74" s="59"/>
      <c r="M74" s="58"/>
      <c r="N74" s="58"/>
      <c r="O74" s="58"/>
      <c r="P74" s="58"/>
      <c r="Q74" s="57">
        <f t="shared" si="2"/>
        <v>800</v>
      </c>
    </row>
    <row r="75" spans="1:17" s="5" customFormat="1" ht="22.5">
      <c r="A75" s="148"/>
      <c r="B75" s="149"/>
      <c r="C75" s="143"/>
      <c r="D75" s="143"/>
      <c r="E75" s="143"/>
      <c r="F75" s="143"/>
      <c r="G75" s="146"/>
      <c r="H75" s="9" t="s">
        <v>11</v>
      </c>
      <c r="I75" s="20" t="s">
        <v>30</v>
      </c>
      <c r="J75" s="26" t="s">
        <v>46</v>
      </c>
      <c r="K75" s="57">
        <v>0</v>
      </c>
      <c r="L75" s="59"/>
      <c r="M75" s="58"/>
      <c r="N75" s="58"/>
      <c r="O75" s="58"/>
      <c r="P75" s="58"/>
      <c r="Q75" s="57">
        <f t="shared" si="2"/>
        <v>0</v>
      </c>
    </row>
    <row r="76" spans="1:17" s="5" customFormat="1" ht="12.75" customHeight="1">
      <c r="A76" s="148"/>
      <c r="B76" s="147" t="s">
        <v>264</v>
      </c>
      <c r="C76" s="141" t="s">
        <v>47</v>
      </c>
      <c r="D76" s="141" t="s">
        <v>47</v>
      </c>
      <c r="E76" s="141" t="s">
        <v>47</v>
      </c>
      <c r="F76" s="141" t="s">
        <v>47</v>
      </c>
      <c r="G76" s="144" t="s">
        <v>40</v>
      </c>
      <c r="H76" s="9" t="s">
        <v>16</v>
      </c>
      <c r="I76" s="20" t="s">
        <v>31</v>
      </c>
      <c r="J76" s="26" t="s">
        <v>46</v>
      </c>
      <c r="K76" s="57">
        <v>363</v>
      </c>
      <c r="L76" s="59"/>
      <c r="M76" s="60"/>
      <c r="N76" s="61"/>
      <c r="O76" s="61"/>
      <c r="P76" s="62"/>
      <c r="Q76" s="57">
        <f t="shared" si="2"/>
        <v>363</v>
      </c>
    </row>
    <row r="77" spans="1:17" s="5" customFormat="1" ht="12.75">
      <c r="A77" s="148"/>
      <c r="B77" s="148"/>
      <c r="C77" s="142"/>
      <c r="D77" s="142"/>
      <c r="E77" s="142"/>
      <c r="F77" s="142"/>
      <c r="G77" s="145"/>
      <c r="H77" s="9" t="s">
        <v>38</v>
      </c>
      <c r="I77" s="20" t="s">
        <v>39</v>
      </c>
      <c r="J77" s="26" t="s">
        <v>46</v>
      </c>
      <c r="K77" s="57">
        <v>0</v>
      </c>
      <c r="L77" s="59"/>
      <c r="M77" s="58"/>
      <c r="N77" s="58"/>
      <c r="O77" s="58"/>
      <c r="P77" s="58"/>
      <c r="Q77" s="57">
        <f t="shared" si="2"/>
        <v>0</v>
      </c>
    </row>
    <row r="78" spans="1:17" s="5" customFormat="1" ht="45" customHeight="1">
      <c r="A78" s="149"/>
      <c r="B78" s="149"/>
      <c r="C78" s="143"/>
      <c r="D78" s="143"/>
      <c r="E78" s="143"/>
      <c r="F78" s="143"/>
      <c r="G78" s="146"/>
      <c r="I78" s="24"/>
      <c r="J78" s="31" t="s">
        <v>48</v>
      </c>
      <c r="K78" s="63">
        <f>SUM(K68:K77)</f>
        <v>34233</v>
      </c>
      <c r="L78" s="58"/>
      <c r="M78" s="58"/>
      <c r="N78" s="58"/>
      <c r="O78" s="58"/>
      <c r="P78" s="58"/>
      <c r="Q78" s="63">
        <f>SUM(Q68:Q77)</f>
        <v>34233</v>
      </c>
    </row>
    <row r="79" spans="1:17" s="5" customFormat="1" ht="12.75" customHeight="1">
      <c r="A79" s="178" t="s">
        <v>92</v>
      </c>
      <c r="B79" s="179"/>
      <c r="C79" s="179"/>
      <c r="D79" s="179"/>
      <c r="E79" s="179"/>
      <c r="F79" s="179"/>
      <c r="G79" s="179"/>
      <c r="H79" s="179"/>
      <c r="I79" s="179"/>
      <c r="J79" s="179"/>
      <c r="K79" s="179"/>
      <c r="L79" s="25"/>
      <c r="M79" s="25"/>
      <c r="N79" s="25"/>
      <c r="O79" s="25"/>
      <c r="P79" s="25"/>
      <c r="Q79" s="65">
        <f>Q78</f>
        <v>34233</v>
      </c>
    </row>
    <row r="80" spans="1:17" s="5" customFormat="1" ht="24.75" customHeight="1">
      <c r="A80" s="147" t="s">
        <v>91</v>
      </c>
      <c r="B80" s="147" t="s">
        <v>176</v>
      </c>
      <c r="C80" s="141" t="s">
        <v>47</v>
      </c>
      <c r="D80" s="141" t="s">
        <v>47</v>
      </c>
      <c r="E80" s="141" t="s">
        <v>47</v>
      </c>
      <c r="F80" s="141" t="s">
        <v>47</v>
      </c>
      <c r="G80" s="144" t="s">
        <v>40</v>
      </c>
      <c r="H80" s="9" t="s">
        <v>23</v>
      </c>
      <c r="I80" s="20" t="s">
        <v>24</v>
      </c>
      <c r="J80" s="26" t="s">
        <v>46</v>
      </c>
      <c r="K80" s="57">
        <v>0</v>
      </c>
      <c r="L80" s="58"/>
      <c r="M80" s="58"/>
      <c r="N80" s="58"/>
      <c r="O80" s="58"/>
      <c r="P80" s="58"/>
      <c r="Q80" s="57">
        <v>0</v>
      </c>
    </row>
    <row r="81" spans="1:17" s="5" customFormat="1" ht="12.75" customHeight="1">
      <c r="A81" s="148"/>
      <c r="B81" s="148"/>
      <c r="C81" s="142"/>
      <c r="D81" s="142"/>
      <c r="E81" s="142"/>
      <c r="F81" s="142"/>
      <c r="G81" s="145"/>
      <c r="H81" s="9" t="s">
        <v>14</v>
      </c>
      <c r="I81" s="20" t="s">
        <v>25</v>
      </c>
      <c r="J81" s="26" t="s">
        <v>46</v>
      </c>
      <c r="K81" s="57">
        <v>0</v>
      </c>
      <c r="L81" s="58"/>
      <c r="M81" s="58"/>
      <c r="N81" s="58"/>
      <c r="O81" s="58"/>
      <c r="P81" s="58"/>
      <c r="Q81" s="57">
        <v>0</v>
      </c>
    </row>
    <row r="82" spans="1:17" s="5" customFormat="1" ht="12.75">
      <c r="A82" s="148"/>
      <c r="B82" s="148"/>
      <c r="C82" s="142"/>
      <c r="D82" s="142"/>
      <c r="E82" s="142"/>
      <c r="F82" s="142"/>
      <c r="G82" s="145"/>
      <c r="H82" s="9" t="s">
        <v>26</v>
      </c>
      <c r="I82" s="20" t="s">
        <v>27</v>
      </c>
      <c r="J82" s="26" t="s">
        <v>46</v>
      </c>
      <c r="K82" s="57">
        <v>0</v>
      </c>
      <c r="L82" s="58"/>
      <c r="M82" s="58"/>
      <c r="N82" s="58"/>
      <c r="O82" s="58"/>
      <c r="P82" s="58"/>
      <c r="Q82" s="57">
        <v>0</v>
      </c>
    </row>
    <row r="83" spans="1:17" s="5" customFormat="1" ht="22.5">
      <c r="A83" s="148"/>
      <c r="B83" s="149"/>
      <c r="C83" s="143"/>
      <c r="D83" s="143"/>
      <c r="E83" s="143"/>
      <c r="F83" s="143"/>
      <c r="G83" s="146"/>
      <c r="H83" s="9">
        <v>17.02</v>
      </c>
      <c r="I83" s="20" t="s">
        <v>5</v>
      </c>
      <c r="J83" s="26" t="s">
        <v>46</v>
      </c>
      <c r="K83" s="57">
        <f>25000/Q11</f>
        <v>11627.906976744187</v>
      </c>
      <c r="L83" s="58"/>
      <c r="M83" s="58"/>
      <c r="N83" s="58"/>
      <c r="O83" s="58"/>
      <c r="P83" s="58"/>
      <c r="Q83" s="57">
        <f>K83</f>
        <v>11627.906976744187</v>
      </c>
    </row>
    <row r="84" spans="1:17" s="5" customFormat="1" ht="12.75" customHeight="1">
      <c r="A84" s="148"/>
      <c r="B84" s="147" t="s">
        <v>177</v>
      </c>
      <c r="C84" s="141" t="s">
        <v>47</v>
      </c>
      <c r="D84" s="141" t="s">
        <v>47</v>
      </c>
      <c r="E84" s="141" t="s">
        <v>47</v>
      </c>
      <c r="F84" s="141" t="s">
        <v>47</v>
      </c>
      <c r="G84" s="144" t="s">
        <v>40</v>
      </c>
      <c r="H84" s="9" t="s">
        <v>9</v>
      </c>
      <c r="I84" s="20" t="s">
        <v>28</v>
      </c>
      <c r="J84" s="26" t="s">
        <v>46</v>
      </c>
      <c r="K84" s="57">
        <f>10000/Q11</f>
        <v>4651.162790697675</v>
      </c>
      <c r="L84" s="58"/>
      <c r="M84" s="58"/>
      <c r="N84" s="58"/>
      <c r="O84" s="58"/>
      <c r="P84" s="58"/>
      <c r="Q84" s="57">
        <f>K84</f>
        <v>4651.162790697675</v>
      </c>
    </row>
    <row r="85" spans="1:17" s="5" customFormat="1" ht="12.75">
      <c r="A85" s="148"/>
      <c r="B85" s="148"/>
      <c r="C85" s="142"/>
      <c r="D85" s="142"/>
      <c r="E85" s="142"/>
      <c r="F85" s="142"/>
      <c r="G85" s="145"/>
      <c r="H85" s="9" t="s">
        <v>10</v>
      </c>
      <c r="I85" s="20" t="s">
        <v>6</v>
      </c>
      <c r="J85" s="26" t="s">
        <v>46</v>
      </c>
      <c r="K85" s="57">
        <v>0</v>
      </c>
      <c r="L85" s="58"/>
      <c r="M85" s="58"/>
      <c r="N85" s="58"/>
      <c r="O85" s="58"/>
      <c r="P85" s="58"/>
      <c r="Q85" s="57">
        <v>0</v>
      </c>
    </row>
    <row r="86" spans="1:17" s="5" customFormat="1" ht="22.5">
      <c r="A86" s="148"/>
      <c r="B86" s="148"/>
      <c r="C86" s="142"/>
      <c r="D86" s="142"/>
      <c r="E86" s="142"/>
      <c r="F86" s="142"/>
      <c r="G86" s="145"/>
      <c r="H86" s="9" t="s">
        <v>15</v>
      </c>
      <c r="I86" s="20" t="s">
        <v>29</v>
      </c>
      <c r="J86" s="26" t="s">
        <v>46</v>
      </c>
      <c r="K86" s="57">
        <v>0</v>
      </c>
      <c r="L86" s="59"/>
      <c r="M86" s="58"/>
      <c r="N86" s="58"/>
      <c r="O86" s="58"/>
      <c r="P86" s="58"/>
      <c r="Q86" s="57">
        <v>0</v>
      </c>
    </row>
    <row r="87" spans="1:17" s="5" customFormat="1" ht="22.5">
      <c r="A87" s="148"/>
      <c r="B87" s="149"/>
      <c r="C87" s="143"/>
      <c r="D87" s="143"/>
      <c r="E87" s="143"/>
      <c r="F87" s="143"/>
      <c r="G87" s="146"/>
      <c r="H87" s="9" t="s">
        <v>11</v>
      </c>
      <c r="I87" s="20" t="s">
        <v>30</v>
      </c>
      <c r="J87" s="26" t="s">
        <v>46</v>
      </c>
      <c r="K87" s="57">
        <v>0</v>
      </c>
      <c r="L87" s="59"/>
      <c r="M87" s="58"/>
      <c r="N87" s="58"/>
      <c r="O87" s="58"/>
      <c r="P87" s="58"/>
      <c r="Q87" s="57">
        <v>0</v>
      </c>
    </row>
    <row r="88" spans="1:17" s="5" customFormat="1" ht="12.75">
      <c r="A88" s="148"/>
      <c r="B88" s="147" t="s">
        <v>178</v>
      </c>
      <c r="C88" s="141" t="s">
        <v>47</v>
      </c>
      <c r="D88" s="141" t="s">
        <v>47</v>
      </c>
      <c r="E88" s="141" t="s">
        <v>47</v>
      </c>
      <c r="F88" s="141" t="s">
        <v>47</v>
      </c>
      <c r="G88" s="144" t="s">
        <v>40</v>
      </c>
      <c r="H88" s="9" t="s">
        <v>16</v>
      </c>
      <c r="I88" s="20" t="s">
        <v>31</v>
      </c>
      <c r="J88" s="26" t="s">
        <v>46</v>
      </c>
      <c r="K88" s="57">
        <v>0</v>
      </c>
      <c r="L88" s="59"/>
      <c r="M88" s="60"/>
      <c r="N88" s="61"/>
      <c r="O88" s="61"/>
      <c r="P88" s="62"/>
      <c r="Q88" s="57">
        <v>0</v>
      </c>
    </row>
    <row r="89" spans="1:17" s="5" customFormat="1" ht="12.75">
      <c r="A89" s="148"/>
      <c r="B89" s="148"/>
      <c r="C89" s="142"/>
      <c r="D89" s="142"/>
      <c r="E89" s="142"/>
      <c r="F89" s="142"/>
      <c r="G89" s="145"/>
      <c r="H89" s="9" t="s">
        <v>38</v>
      </c>
      <c r="I89" s="20" t="s">
        <v>39</v>
      </c>
      <c r="J89" s="26" t="s">
        <v>46</v>
      </c>
      <c r="K89" s="57">
        <v>0</v>
      </c>
      <c r="L89" s="59"/>
      <c r="M89" s="58"/>
      <c r="N89" s="58"/>
      <c r="O89" s="58"/>
      <c r="P89" s="58"/>
      <c r="Q89" s="57">
        <v>0</v>
      </c>
    </row>
    <row r="90" spans="1:17" s="5" customFormat="1" ht="20.25" customHeight="1">
      <c r="A90" s="149"/>
      <c r="B90" s="149"/>
      <c r="C90" s="143"/>
      <c r="D90" s="143"/>
      <c r="E90" s="143"/>
      <c r="F90" s="143"/>
      <c r="G90" s="146"/>
      <c r="I90" s="24"/>
      <c r="J90" s="31" t="s">
        <v>48</v>
      </c>
      <c r="K90" s="63">
        <f>SUM(K80:K89)</f>
        <v>16279.069767441862</v>
      </c>
      <c r="L90" s="58"/>
      <c r="M90" s="58"/>
      <c r="N90" s="58"/>
      <c r="O90" s="58"/>
      <c r="P90" s="58"/>
      <c r="Q90" s="63">
        <f>SUM(Q80:Q89)</f>
        <v>16279.069767441862</v>
      </c>
    </row>
    <row r="91" spans="1:17" s="5" customFormat="1" ht="12.75" customHeight="1">
      <c r="A91" s="178" t="s">
        <v>93</v>
      </c>
      <c r="B91" s="179"/>
      <c r="C91" s="179"/>
      <c r="D91" s="179"/>
      <c r="E91" s="179"/>
      <c r="F91" s="179"/>
      <c r="G91" s="179"/>
      <c r="H91" s="179"/>
      <c r="I91" s="179"/>
      <c r="J91" s="179"/>
      <c r="K91" s="179"/>
      <c r="L91" s="25"/>
      <c r="M91" s="25"/>
      <c r="N91" s="25"/>
      <c r="O91" s="25"/>
      <c r="P91" s="25"/>
      <c r="Q91" s="65">
        <f>Q90</f>
        <v>16279.069767441862</v>
      </c>
    </row>
    <row r="92" spans="1:17" s="5" customFormat="1" ht="24.75" customHeight="1">
      <c r="A92" s="147" t="s">
        <v>172</v>
      </c>
      <c r="B92" s="147" t="s">
        <v>181</v>
      </c>
      <c r="C92" s="141" t="s">
        <v>47</v>
      </c>
      <c r="D92" s="141" t="s">
        <v>47</v>
      </c>
      <c r="E92" s="141" t="s">
        <v>47</v>
      </c>
      <c r="F92" s="141" t="s">
        <v>47</v>
      </c>
      <c r="G92" s="144" t="s">
        <v>40</v>
      </c>
      <c r="H92" s="9" t="s">
        <v>23</v>
      </c>
      <c r="I92" s="20" t="s">
        <v>24</v>
      </c>
      <c r="J92" s="26" t="s">
        <v>46</v>
      </c>
      <c r="K92" s="57">
        <v>0</v>
      </c>
      <c r="L92" s="58"/>
      <c r="M92" s="58"/>
      <c r="N92" s="58"/>
      <c r="O92" s="58"/>
      <c r="P92" s="58"/>
      <c r="Q92" s="57">
        <v>0</v>
      </c>
    </row>
    <row r="93" spans="1:17" s="5" customFormat="1" ht="12.75" customHeight="1">
      <c r="A93" s="148"/>
      <c r="B93" s="148"/>
      <c r="C93" s="142"/>
      <c r="D93" s="142"/>
      <c r="E93" s="142"/>
      <c r="F93" s="142"/>
      <c r="G93" s="145"/>
      <c r="H93" s="9" t="s">
        <v>14</v>
      </c>
      <c r="I93" s="20" t="s">
        <v>25</v>
      </c>
      <c r="J93" s="26" t="s">
        <v>46</v>
      </c>
      <c r="K93" s="57">
        <v>22221</v>
      </c>
      <c r="L93" s="58"/>
      <c r="M93" s="58"/>
      <c r="N93" s="58"/>
      <c r="O93" s="58"/>
      <c r="P93" s="58"/>
      <c r="Q93" s="57">
        <f>K93</f>
        <v>22221</v>
      </c>
    </row>
    <row r="94" spans="1:17" s="5" customFormat="1" ht="12.75">
      <c r="A94" s="148"/>
      <c r="B94" s="148"/>
      <c r="C94" s="142"/>
      <c r="D94" s="142"/>
      <c r="E94" s="142"/>
      <c r="F94" s="142"/>
      <c r="G94" s="145"/>
      <c r="H94" s="9" t="s">
        <v>26</v>
      </c>
      <c r="I94" s="20" t="s">
        <v>27</v>
      </c>
      <c r="J94" s="26" t="s">
        <v>46</v>
      </c>
      <c r="K94" s="57">
        <v>0</v>
      </c>
      <c r="L94" s="58"/>
      <c r="M94" s="58"/>
      <c r="N94" s="58"/>
      <c r="O94" s="58"/>
      <c r="P94" s="58"/>
      <c r="Q94" s="57">
        <v>0</v>
      </c>
    </row>
    <row r="95" spans="1:17" s="5" customFormat="1" ht="59.25" customHeight="1">
      <c r="A95" s="148"/>
      <c r="B95" s="149"/>
      <c r="C95" s="143"/>
      <c r="D95" s="143"/>
      <c r="E95" s="143"/>
      <c r="F95" s="143"/>
      <c r="G95" s="146"/>
      <c r="H95" s="9">
        <v>17.02</v>
      </c>
      <c r="I95" s="20" t="s">
        <v>5</v>
      </c>
      <c r="J95" s="26" t="s">
        <v>46</v>
      </c>
      <c r="K95" s="57">
        <v>0</v>
      </c>
      <c r="L95" s="58"/>
      <c r="M95" s="58"/>
      <c r="N95" s="58"/>
      <c r="O95" s="58"/>
      <c r="P95" s="58"/>
      <c r="Q95" s="57">
        <v>0</v>
      </c>
    </row>
    <row r="96" spans="1:17" s="5" customFormat="1" ht="12.75" customHeight="1">
      <c r="A96" s="148"/>
      <c r="B96" s="147" t="s">
        <v>179</v>
      </c>
      <c r="C96" s="141" t="s">
        <v>47</v>
      </c>
      <c r="D96" s="141" t="s">
        <v>47</v>
      </c>
      <c r="E96" s="141" t="s">
        <v>47</v>
      </c>
      <c r="F96" s="141" t="s">
        <v>47</v>
      </c>
      <c r="G96" s="144" t="s">
        <v>40</v>
      </c>
      <c r="H96" s="9" t="s">
        <v>9</v>
      </c>
      <c r="I96" s="20" t="s">
        <v>28</v>
      </c>
      <c r="J96" s="26" t="s">
        <v>46</v>
      </c>
      <c r="K96" s="57">
        <v>0</v>
      </c>
      <c r="L96" s="58"/>
      <c r="M96" s="58"/>
      <c r="N96" s="58"/>
      <c r="O96" s="58"/>
      <c r="P96" s="58"/>
      <c r="Q96" s="57">
        <v>0</v>
      </c>
    </row>
    <row r="97" spans="1:17" s="5" customFormat="1" ht="12.75">
      <c r="A97" s="148"/>
      <c r="B97" s="148"/>
      <c r="C97" s="142"/>
      <c r="D97" s="142"/>
      <c r="E97" s="142"/>
      <c r="F97" s="142"/>
      <c r="G97" s="145"/>
      <c r="H97" s="9" t="s">
        <v>10</v>
      </c>
      <c r="I97" s="20" t="s">
        <v>6</v>
      </c>
      <c r="J97" s="26" t="s">
        <v>46</v>
      </c>
      <c r="K97" s="57">
        <v>1965</v>
      </c>
      <c r="L97" s="58"/>
      <c r="M97" s="58"/>
      <c r="N97" s="58"/>
      <c r="O97" s="58"/>
      <c r="P97" s="58"/>
      <c r="Q97" s="57">
        <f>K97</f>
        <v>1965</v>
      </c>
    </row>
    <row r="98" spans="1:17" s="5" customFormat="1" ht="22.5">
      <c r="A98" s="148"/>
      <c r="B98" s="148"/>
      <c r="C98" s="142"/>
      <c r="D98" s="142"/>
      <c r="E98" s="142"/>
      <c r="F98" s="142"/>
      <c r="G98" s="145"/>
      <c r="H98" s="9" t="s">
        <v>15</v>
      </c>
      <c r="I98" s="20" t="s">
        <v>29</v>
      </c>
      <c r="J98" s="26" t="s">
        <v>46</v>
      </c>
      <c r="K98" s="57">
        <v>0</v>
      </c>
      <c r="L98" s="59"/>
      <c r="M98" s="58"/>
      <c r="N98" s="58"/>
      <c r="O98" s="58"/>
      <c r="P98" s="58"/>
      <c r="Q98" s="57">
        <v>0</v>
      </c>
    </row>
    <row r="99" spans="1:17" s="5" customFormat="1" ht="32.25" customHeight="1">
      <c r="A99" s="148"/>
      <c r="B99" s="149"/>
      <c r="C99" s="143"/>
      <c r="D99" s="143"/>
      <c r="E99" s="143"/>
      <c r="F99" s="143"/>
      <c r="G99" s="146"/>
      <c r="H99" s="9" t="s">
        <v>11</v>
      </c>
      <c r="I99" s="20" t="s">
        <v>30</v>
      </c>
      <c r="J99" s="26" t="s">
        <v>46</v>
      </c>
      <c r="K99" s="57">
        <v>0</v>
      </c>
      <c r="L99" s="59"/>
      <c r="M99" s="58"/>
      <c r="N99" s="58"/>
      <c r="O99" s="58"/>
      <c r="P99" s="58"/>
      <c r="Q99" s="57">
        <v>0</v>
      </c>
    </row>
    <row r="100" spans="1:17" s="5" customFormat="1" ht="12.75" customHeight="1">
      <c r="A100" s="148"/>
      <c r="B100" s="147" t="s">
        <v>180</v>
      </c>
      <c r="C100" s="141" t="s">
        <v>47</v>
      </c>
      <c r="D100" s="141" t="s">
        <v>47</v>
      </c>
      <c r="E100" s="141" t="s">
        <v>47</v>
      </c>
      <c r="F100" s="141" t="s">
        <v>47</v>
      </c>
      <c r="G100" s="144" t="s">
        <v>40</v>
      </c>
      <c r="H100" s="9" t="s">
        <v>16</v>
      </c>
      <c r="I100" s="20" t="s">
        <v>31</v>
      </c>
      <c r="J100" s="26" t="s">
        <v>46</v>
      </c>
      <c r="K100" s="57">
        <v>0</v>
      </c>
      <c r="L100" s="59"/>
      <c r="M100" s="60"/>
      <c r="N100" s="61"/>
      <c r="O100" s="61"/>
      <c r="P100" s="62"/>
      <c r="Q100" s="57">
        <v>0</v>
      </c>
    </row>
    <row r="101" spans="1:17" s="5" customFormat="1" ht="12.75">
      <c r="A101" s="148"/>
      <c r="B101" s="148"/>
      <c r="C101" s="142"/>
      <c r="D101" s="142"/>
      <c r="E101" s="142"/>
      <c r="F101" s="142"/>
      <c r="G101" s="145"/>
      <c r="H101" s="9" t="s">
        <v>38</v>
      </c>
      <c r="I101" s="20" t="s">
        <v>39</v>
      </c>
      <c r="J101" s="26" t="s">
        <v>46</v>
      </c>
      <c r="K101" s="57">
        <v>0</v>
      </c>
      <c r="L101" s="59"/>
      <c r="M101" s="58"/>
      <c r="N101" s="58"/>
      <c r="O101" s="58"/>
      <c r="P101" s="58"/>
      <c r="Q101" s="57">
        <v>0</v>
      </c>
    </row>
    <row r="102" spans="1:17" s="5" customFormat="1" ht="44.25" customHeight="1">
      <c r="A102" s="149"/>
      <c r="B102" s="149"/>
      <c r="C102" s="143"/>
      <c r="D102" s="143"/>
      <c r="E102" s="143"/>
      <c r="F102" s="143"/>
      <c r="G102" s="146"/>
      <c r="I102" s="24"/>
      <c r="J102" s="31" t="s">
        <v>48</v>
      </c>
      <c r="K102" s="63">
        <f>SUM(K92:K101)</f>
        <v>24186</v>
      </c>
      <c r="L102" s="58"/>
      <c r="M102" s="58"/>
      <c r="N102" s="58"/>
      <c r="O102" s="58"/>
      <c r="P102" s="58"/>
      <c r="Q102" s="63">
        <f>SUM(Q92:Q101)</f>
        <v>24186</v>
      </c>
    </row>
    <row r="103" spans="1:17" s="5" customFormat="1" ht="12.75" customHeight="1">
      <c r="A103" s="178" t="s">
        <v>97</v>
      </c>
      <c r="B103" s="179"/>
      <c r="C103" s="179"/>
      <c r="D103" s="179"/>
      <c r="E103" s="179"/>
      <c r="F103" s="179"/>
      <c r="G103" s="179"/>
      <c r="H103" s="179"/>
      <c r="I103" s="179"/>
      <c r="J103" s="179"/>
      <c r="K103" s="179"/>
      <c r="L103" s="25"/>
      <c r="M103" s="25"/>
      <c r="N103" s="25"/>
      <c r="O103" s="25"/>
      <c r="P103" s="25"/>
      <c r="Q103" s="65">
        <f>Q102</f>
        <v>24186</v>
      </c>
    </row>
    <row r="104" spans="1:17" s="5" customFormat="1" ht="24.75" customHeight="1">
      <c r="A104" s="147" t="s">
        <v>182</v>
      </c>
      <c r="B104" s="147" t="s">
        <v>94</v>
      </c>
      <c r="C104" s="141"/>
      <c r="D104" s="141"/>
      <c r="E104" s="141"/>
      <c r="F104" s="141" t="s">
        <v>47</v>
      </c>
      <c r="G104" s="144" t="s">
        <v>40</v>
      </c>
      <c r="H104" s="9" t="s">
        <v>23</v>
      </c>
      <c r="I104" s="20" t="s">
        <v>24</v>
      </c>
      <c r="J104" s="26" t="s">
        <v>46</v>
      </c>
      <c r="K104" s="57">
        <v>0</v>
      </c>
      <c r="L104" s="58"/>
      <c r="M104" s="58"/>
      <c r="N104" s="58"/>
      <c r="O104" s="58"/>
      <c r="P104" s="58"/>
      <c r="Q104" s="57">
        <v>0</v>
      </c>
    </row>
    <row r="105" spans="1:17" s="5" customFormat="1" ht="12.75" customHeight="1">
      <c r="A105" s="148"/>
      <c r="B105" s="148"/>
      <c r="C105" s="142"/>
      <c r="D105" s="142"/>
      <c r="E105" s="142"/>
      <c r="F105" s="142"/>
      <c r="G105" s="145"/>
      <c r="H105" s="9" t="s">
        <v>14</v>
      </c>
      <c r="I105" s="20" t="s">
        <v>25</v>
      </c>
      <c r="J105" s="26" t="s">
        <v>46</v>
      </c>
      <c r="K105" s="57">
        <v>0</v>
      </c>
      <c r="L105" s="58"/>
      <c r="M105" s="58"/>
      <c r="N105" s="58"/>
      <c r="O105" s="58"/>
      <c r="P105" s="58"/>
      <c r="Q105" s="57">
        <v>0</v>
      </c>
    </row>
    <row r="106" spans="1:17" s="5" customFormat="1" ht="12.75">
      <c r="A106" s="148"/>
      <c r="B106" s="148"/>
      <c r="C106" s="142"/>
      <c r="D106" s="142"/>
      <c r="E106" s="142"/>
      <c r="F106" s="142"/>
      <c r="G106" s="145"/>
      <c r="H106" s="9" t="s">
        <v>26</v>
      </c>
      <c r="I106" s="20" t="s">
        <v>27</v>
      </c>
      <c r="J106" s="26" t="s">
        <v>46</v>
      </c>
      <c r="K106" s="57">
        <v>0</v>
      </c>
      <c r="L106" s="58"/>
      <c r="M106" s="58"/>
      <c r="N106" s="58"/>
      <c r="O106" s="58"/>
      <c r="P106" s="58"/>
      <c r="Q106" s="57">
        <v>0</v>
      </c>
    </row>
    <row r="107" spans="1:17" s="5" customFormat="1" ht="22.5">
      <c r="A107" s="148"/>
      <c r="B107" s="149"/>
      <c r="C107" s="143"/>
      <c r="D107" s="143"/>
      <c r="E107" s="143"/>
      <c r="F107" s="143"/>
      <c r="G107" s="146"/>
      <c r="H107" s="9">
        <v>17.02</v>
      </c>
      <c r="I107" s="20" t="s">
        <v>5</v>
      </c>
      <c r="J107" s="26" t="s">
        <v>46</v>
      </c>
      <c r="K107" s="57">
        <v>0</v>
      </c>
      <c r="L107" s="58"/>
      <c r="M107" s="58"/>
      <c r="N107" s="58"/>
      <c r="O107" s="58"/>
      <c r="P107" s="58"/>
      <c r="Q107" s="57">
        <v>0</v>
      </c>
    </row>
    <row r="108" spans="1:17" s="5" customFormat="1" ht="12.75" customHeight="1">
      <c r="A108" s="148"/>
      <c r="B108" s="147" t="s">
        <v>95</v>
      </c>
      <c r="C108" s="141"/>
      <c r="D108" s="141"/>
      <c r="E108" s="141"/>
      <c r="F108" s="141"/>
      <c r="G108" s="144" t="s">
        <v>40</v>
      </c>
      <c r="H108" s="9" t="s">
        <v>9</v>
      </c>
      <c r="I108" s="20" t="s">
        <v>28</v>
      </c>
      <c r="J108" s="26" t="s">
        <v>46</v>
      </c>
      <c r="K108" s="57">
        <v>0</v>
      </c>
      <c r="L108" s="58"/>
      <c r="M108" s="58"/>
      <c r="N108" s="58"/>
      <c r="O108" s="58"/>
      <c r="P108" s="58"/>
      <c r="Q108" s="57">
        <v>0</v>
      </c>
    </row>
    <row r="109" spans="1:17" s="5" customFormat="1" ht="12.75">
      <c r="A109" s="148"/>
      <c r="B109" s="148"/>
      <c r="C109" s="142"/>
      <c r="D109" s="142"/>
      <c r="E109" s="142"/>
      <c r="F109" s="142"/>
      <c r="G109" s="145"/>
      <c r="H109" s="9" t="s">
        <v>10</v>
      </c>
      <c r="I109" s="20" t="s">
        <v>6</v>
      </c>
      <c r="J109" s="26" t="s">
        <v>46</v>
      </c>
      <c r="K109" s="57">
        <f>30000/Q11</f>
        <v>13953.488372093025</v>
      </c>
      <c r="L109" s="58"/>
      <c r="M109" s="58"/>
      <c r="N109" s="58"/>
      <c r="O109" s="58"/>
      <c r="P109" s="58"/>
      <c r="Q109" s="57">
        <f>K109</f>
        <v>13953.488372093025</v>
      </c>
    </row>
    <row r="110" spans="1:17" s="5" customFormat="1" ht="22.5">
      <c r="A110" s="148"/>
      <c r="B110" s="148"/>
      <c r="C110" s="142"/>
      <c r="D110" s="142"/>
      <c r="E110" s="142"/>
      <c r="F110" s="142"/>
      <c r="G110" s="145"/>
      <c r="H110" s="9" t="s">
        <v>15</v>
      </c>
      <c r="I110" s="20" t="s">
        <v>29</v>
      </c>
      <c r="J110" s="26" t="s">
        <v>46</v>
      </c>
      <c r="K110" s="57">
        <v>0</v>
      </c>
      <c r="L110" s="59"/>
      <c r="M110" s="58"/>
      <c r="N110" s="58"/>
      <c r="O110" s="58"/>
      <c r="P110" s="58"/>
      <c r="Q110" s="57">
        <v>0</v>
      </c>
    </row>
    <row r="111" spans="1:17" s="5" customFormat="1" ht="22.5">
      <c r="A111" s="148"/>
      <c r="B111" s="149"/>
      <c r="C111" s="143"/>
      <c r="D111" s="143"/>
      <c r="E111" s="143"/>
      <c r="F111" s="143"/>
      <c r="G111" s="146"/>
      <c r="H111" s="9" t="s">
        <v>11</v>
      </c>
      <c r="I111" s="20" t="s">
        <v>30</v>
      </c>
      <c r="J111" s="26" t="s">
        <v>46</v>
      </c>
      <c r="K111" s="57">
        <v>0</v>
      </c>
      <c r="L111" s="59"/>
      <c r="M111" s="58"/>
      <c r="N111" s="58"/>
      <c r="O111" s="58"/>
      <c r="P111" s="58"/>
      <c r="Q111" s="57">
        <v>0</v>
      </c>
    </row>
    <row r="112" spans="1:17" s="5" customFormat="1" ht="12.75">
      <c r="A112" s="148"/>
      <c r="B112" s="147" t="s">
        <v>96</v>
      </c>
      <c r="C112" s="141"/>
      <c r="D112" s="141"/>
      <c r="E112" s="141"/>
      <c r="F112" s="141"/>
      <c r="G112" s="144" t="s">
        <v>40</v>
      </c>
      <c r="H112" s="9" t="s">
        <v>16</v>
      </c>
      <c r="I112" s="20" t="s">
        <v>31</v>
      </c>
      <c r="J112" s="26" t="s">
        <v>46</v>
      </c>
      <c r="K112" s="57">
        <v>0</v>
      </c>
      <c r="L112" s="59"/>
      <c r="M112" s="60"/>
      <c r="N112" s="61"/>
      <c r="O112" s="61"/>
      <c r="P112" s="62"/>
      <c r="Q112" s="57">
        <v>0</v>
      </c>
    </row>
    <row r="113" spans="1:17" s="5" customFormat="1" ht="12.75">
      <c r="A113" s="148"/>
      <c r="B113" s="148"/>
      <c r="C113" s="142"/>
      <c r="D113" s="142"/>
      <c r="E113" s="142"/>
      <c r="F113" s="142"/>
      <c r="G113" s="145"/>
      <c r="H113" s="9" t="s">
        <v>38</v>
      </c>
      <c r="I113" s="20" t="s">
        <v>39</v>
      </c>
      <c r="J113" s="26" t="s">
        <v>46</v>
      </c>
      <c r="K113" s="57">
        <v>0</v>
      </c>
      <c r="L113" s="59"/>
      <c r="M113" s="58"/>
      <c r="N113" s="58"/>
      <c r="O113" s="58"/>
      <c r="P113" s="58"/>
      <c r="Q113" s="57">
        <v>0</v>
      </c>
    </row>
    <row r="114" spans="1:17" s="5" customFormat="1" ht="20.25" customHeight="1">
      <c r="A114" s="149"/>
      <c r="B114" s="149"/>
      <c r="C114" s="143"/>
      <c r="D114" s="143"/>
      <c r="E114" s="143"/>
      <c r="F114" s="143"/>
      <c r="G114" s="146"/>
      <c r="I114" s="24"/>
      <c r="J114" s="31" t="s">
        <v>48</v>
      </c>
      <c r="K114" s="63">
        <f>SUM(K104:K113)</f>
        <v>13953.488372093025</v>
      </c>
      <c r="L114" s="58"/>
      <c r="M114" s="58"/>
      <c r="N114" s="58"/>
      <c r="O114" s="58"/>
      <c r="P114" s="58"/>
      <c r="Q114" s="63">
        <f>SUM(Q104:Q113)</f>
        <v>13953.488372093025</v>
      </c>
    </row>
    <row r="115" spans="1:17" s="5" customFormat="1" ht="12.75" customHeight="1">
      <c r="A115" s="178" t="s">
        <v>97</v>
      </c>
      <c r="B115" s="179"/>
      <c r="C115" s="179"/>
      <c r="D115" s="179"/>
      <c r="E115" s="179"/>
      <c r="F115" s="179"/>
      <c r="G115" s="179"/>
      <c r="H115" s="179"/>
      <c r="I115" s="179"/>
      <c r="J115" s="179"/>
      <c r="K115" s="179"/>
      <c r="L115" s="25"/>
      <c r="M115" s="25"/>
      <c r="N115" s="25"/>
      <c r="O115" s="25"/>
      <c r="P115" s="25"/>
      <c r="Q115" s="65">
        <f>Q114</f>
        <v>13953.488372093025</v>
      </c>
    </row>
    <row r="116" spans="1:17" s="5" customFormat="1" ht="12.75" customHeight="1">
      <c r="A116" s="178" t="s">
        <v>99</v>
      </c>
      <c r="B116" s="179"/>
      <c r="C116" s="179"/>
      <c r="D116" s="179"/>
      <c r="E116" s="179"/>
      <c r="F116" s="179"/>
      <c r="G116" s="179"/>
      <c r="H116" s="179"/>
      <c r="I116" s="179"/>
      <c r="J116" s="179"/>
      <c r="K116" s="179"/>
      <c r="L116" s="25"/>
      <c r="M116" s="25"/>
      <c r="N116" s="25"/>
      <c r="O116" s="25"/>
      <c r="P116" s="25"/>
      <c r="Q116" s="65">
        <f>Q115+Q103+Q91+Q79+Q67+Q55+Q43+Q31</f>
        <v>202490.90697674418</v>
      </c>
    </row>
    <row r="117" spans="1:11" s="5" customFormat="1" ht="18.75" customHeight="1">
      <c r="A117" s="23" t="s">
        <v>42</v>
      </c>
      <c r="B117" s="23"/>
      <c r="C117" s="23"/>
      <c r="D117" s="23"/>
      <c r="E117" s="23"/>
      <c r="F117" s="23"/>
      <c r="G117" s="23"/>
      <c r="H117" s="23"/>
      <c r="I117" s="23"/>
      <c r="J117" s="23"/>
      <c r="K117" s="23"/>
    </row>
    <row r="118" spans="1:11" s="5" customFormat="1" ht="16.5" customHeight="1">
      <c r="A118" s="23" t="s">
        <v>45</v>
      </c>
      <c r="B118" s="23"/>
      <c r="C118" s="23"/>
      <c r="D118" s="23"/>
      <c r="E118" s="23"/>
      <c r="F118" s="23"/>
      <c r="G118" s="23"/>
      <c r="H118" s="23"/>
      <c r="I118" s="23"/>
      <c r="J118" s="23"/>
      <c r="K118" s="23"/>
    </row>
    <row r="119" spans="1:17" s="5" customFormat="1" ht="21" customHeight="1">
      <c r="A119" s="164" t="s">
        <v>57</v>
      </c>
      <c r="B119" s="164"/>
      <c r="C119" s="164"/>
      <c r="D119" s="164"/>
      <c r="E119" s="164"/>
      <c r="F119" s="164"/>
      <c r="G119" s="164"/>
      <c r="H119" s="164"/>
      <c r="I119" s="164"/>
      <c r="J119" s="164"/>
      <c r="K119" s="164"/>
      <c r="L119" s="164"/>
      <c r="M119" s="164"/>
      <c r="N119" s="164"/>
      <c r="O119" s="164"/>
      <c r="P119" s="164"/>
      <c r="Q119" s="164"/>
    </row>
    <row r="120" spans="1:17" s="5" customFormat="1" ht="21.75" customHeight="1">
      <c r="A120" s="164"/>
      <c r="B120" s="164"/>
      <c r="C120" s="164"/>
      <c r="D120" s="164"/>
      <c r="E120" s="164"/>
      <c r="F120" s="164"/>
      <c r="G120" s="164"/>
      <c r="H120" s="164"/>
      <c r="I120" s="164"/>
      <c r="J120" s="164"/>
      <c r="K120" s="164"/>
      <c r="L120" s="164"/>
      <c r="M120" s="164"/>
      <c r="N120" s="164"/>
      <c r="O120" s="164"/>
      <c r="P120" s="164"/>
      <c r="Q120" s="164"/>
    </row>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pans="1:17" ht="12.75">
      <c r="A159" s="5"/>
      <c r="B159" s="5"/>
      <c r="C159" s="5"/>
      <c r="D159" s="5"/>
      <c r="E159" s="5"/>
      <c r="F159" s="5"/>
      <c r="G159" s="5"/>
      <c r="H159" s="5"/>
      <c r="I159" s="5"/>
      <c r="J159" s="5"/>
      <c r="K159" s="5"/>
      <c r="L159" s="5"/>
      <c r="M159" s="5"/>
      <c r="N159" s="5"/>
      <c r="O159" s="5"/>
      <c r="P159" s="5"/>
      <c r="Q159" s="5"/>
    </row>
    <row r="160" spans="1:17" ht="12.75">
      <c r="A160" s="5"/>
      <c r="B160" s="5"/>
      <c r="C160" s="5"/>
      <c r="D160" s="5"/>
      <c r="E160" s="5"/>
      <c r="F160" s="5"/>
      <c r="G160" s="5"/>
      <c r="H160" s="5"/>
      <c r="I160" s="5"/>
      <c r="J160" s="5"/>
      <c r="K160" s="5"/>
      <c r="L160" s="5"/>
      <c r="M160" s="5"/>
      <c r="N160" s="5"/>
      <c r="O160" s="5"/>
      <c r="P160" s="5"/>
      <c r="Q160" s="5"/>
    </row>
    <row r="161" spans="1:17" ht="12.75">
      <c r="A161" s="5"/>
      <c r="B161" s="5"/>
      <c r="C161" s="5"/>
      <c r="D161" s="5"/>
      <c r="E161" s="5"/>
      <c r="F161" s="5"/>
      <c r="G161" s="5"/>
      <c r="H161" s="5"/>
      <c r="I161" s="5"/>
      <c r="J161" s="5"/>
      <c r="K161" s="5"/>
      <c r="L161" s="5"/>
      <c r="M161" s="5"/>
      <c r="N161" s="5"/>
      <c r="O161" s="5"/>
      <c r="P161" s="5"/>
      <c r="Q161" s="5"/>
    </row>
    <row r="162" spans="1:17" ht="12.75">
      <c r="A162" s="5"/>
      <c r="B162" s="5"/>
      <c r="C162" s="5"/>
      <c r="D162" s="5"/>
      <c r="E162" s="5"/>
      <c r="F162" s="5"/>
      <c r="G162" s="5"/>
      <c r="H162" s="5"/>
      <c r="I162" s="5"/>
      <c r="J162" s="5"/>
      <c r="K162" s="5"/>
      <c r="L162" s="5"/>
      <c r="M162" s="5"/>
      <c r="N162" s="5"/>
      <c r="O162" s="5"/>
      <c r="P162" s="5"/>
      <c r="Q162" s="5"/>
    </row>
    <row r="163" spans="1:17" ht="12.75">
      <c r="A163" s="5"/>
      <c r="B163" s="5"/>
      <c r="C163" s="5"/>
      <c r="D163" s="5"/>
      <c r="E163" s="5"/>
      <c r="F163" s="5"/>
      <c r="G163" s="5"/>
      <c r="H163" s="5"/>
      <c r="I163" s="5"/>
      <c r="J163" s="5"/>
      <c r="K163" s="5"/>
      <c r="L163" s="5"/>
      <c r="M163" s="5"/>
      <c r="N163" s="5"/>
      <c r="O163" s="5"/>
      <c r="P163" s="5"/>
      <c r="Q163" s="5"/>
    </row>
    <row r="164" spans="1:17" ht="12.75">
      <c r="A164" s="5"/>
      <c r="B164" s="5"/>
      <c r="C164" s="5"/>
      <c r="D164" s="5"/>
      <c r="E164" s="5"/>
      <c r="F164" s="5"/>
      <c r="G164" s="5"/>
      <c r="H164" s="5"/>
      <c r="I164" s="5"/>
      <c r="J164" s="5"/>
      <c r="K164" s="5"/>
      <c r="L164" s="5"/>
      <c r="M164" s="5"/>
      <c r="N164" s="5"/>
      <c r="O164" s="5"/>
      <c r="P164" s="5"/>
      <c r="Q164" s="5"/>
    </row>
    <row r="165" spans="1:17" ht="12.75">
      <c r="A165" s="5"/>
      <c r="B165" s="5"/>
      <c r="C165" s="5"/>
      <c r="D165" s="5"/>
      <c r="E165" s="5"/>
      <c r="F165" s="5"/>
      <c r="G165" s="5"/>
      <c r="H165" s="5"/>
      <c r="I165" s="5"/>
      <c r="J165" s="5"/>
      <c r="K165" s="5"/>
      <c r="L165" s="5"/>
      <c r="M165" s="5"/>
      <c r="N165" s="5"/>
      <c r="O165" s="5"/>
      <c r="P165" s="5"/>
      <c r="Q165" s="5"/>
    </row>
    <row r="166" spans="1:17" ht="12.75">
      <c r="A166" s="5"/>
      <c r="B166" s="5"/>
      <c r="C166" s="5"/>
      <c r="D166" s="5"/>
      <c r="E166" s="5"/>
      <c r="F166" s="5"/>
      <c r="G166" s="5"/>
      <c r="H166" s="5"/>
      <c r="I166" s="5"/>
      <c r="J166" s="5"/>
      <c r="K166" s="5"/>
      <c r="L166" s="5"/>
      <c r="M166" s="5"/>
      <c r="N166" s="5"/>
      <c r="O166" s="5"/>
      <c r="P166" s="5"/>
      <c r="Q166" s="5"/>
    </row>
    <row r="167" spans="1:17" ht="12.75">
      <c r="A167" s="5"/>
      <c r="B167" s="5"/>
      <c r="C167" s="5"/>
      <c r="D167" s="5"/>
      <c r="E167" s="5"/>
      <c r="F167" s="5"/>
      <c r="G167" s="5"/>
      <c r="H167" s="5"/>
      <c r="I167" s="5"/>
      <c r="J167" s="5"/>
      <c r="K167" s="5"/>
      <c r="L167" s="5"/>
      <c r="M167" s="5"/>
      <c r="N167" s="5"/>
      <c r="O167" s="5"/>
      <c r="P167" s="5"/>
      <c r="Q167" s="5"/>
    </row>
    <row r="168" spans="1:17" ht="12.75">
      <c r="A168" s="5"/>
      <c r="B168" s="5"/>
      <c r="C168" s="5"/>
      <c r="D168" s="5"/>
      <c r="E168" s="5"/>
      <c r="F168" s="5"/>
      <c r="G168" s="5"/>
      <c r="H168" s="5"/>
      <c r="I168" s="5"/>
      <c r="J168" s="5"/>
      <c r="K168" s="5"/>
      <c r="L168" s="5"/>
      <c r="M168" s="5"/>
      <c r="N168" s="5"/>
      <c r="O168" s="5"/>
      <c r="P168" s="5"/>
      <c r="Q168" s="5"/>
    </row>
    <row r="169" spans="1:17" ht="12.75">
      <c r="A169" s="5"/>
      <c r="B169" s="5"/>
      <c r="C169" s="5"/>
      <c r="D169" s="5"/>
      <c r="E169" s="5"/>
      <c r="F169" s="5"/>
      <c r="G169" s="5"/>
      <c r="H169" s="5"/>
      <c r="I169" s="5"/>
      <c r="J169" s="5"/>
      <c r="K169" s="5"/>
      <c r="L169" s="5"/>
      <c r="M169" s="5"/>
      <c r="N169" s="5"/>
      <c r="O169" s="5"/>
      <c r="P169" s="5"/>
      <c r="Q169" s="5"/>
    </row>
    <row r="170" spans="1:17" ht="12.75">
      <c r="A170" s="5"/>
      <c r="B170" s="5"/>
      <c r="C170" s="5"/>
      <c r="D170" s="5"/>
      <c r="E170" s="5"/>
      <c r="F170" s="5"/>
      <c r="G170" s="5"/>
      <c r="H170" s="5"/>
      <c r="I170" s="5"/>
      <c r="J170" s="5"/>
      <c r="K170" s="5"/>
      <c r="L170" s="5"/>
      <c r="M170" s="5"/>
      <c r="N170" s="5"/>
      <c r="O170" s="5"/>
      <c r="P170" s="5"/>
      <c r="Q170" s="5"/>
    </row>
    <row r="171" spans="1:17" ht="12.75">
      <c r="A171" s="5"/>
      <c r="B171" s="5"/>
      <c r="C171" s="5"/>
      <c r="D171" s="5"/>
      <c r="E171" s="5"/>
      <c r="F171" s="5"/>
      <c r="G171" s="5"/>
      <c r="H171" s="5"/>
      <c r="I171" s="5"/>
      <c r="J171" s="5"/>
      <c r="K171" s="5"/>
      <c r="L171" s="5"/>
      <c r="M171" s="5"/>
      <c r="N171" s="5"/>
      <c r="O171" s="5"/>
      <c r="P171" s="5"/>
      <c r="Q171" s="5"/>
    </row>
    <row r="172" spans="1:17" ht="12.75">
      <c r="A172" s="5"/>
      <c r="B172" s="5"/>
      <c r="C172" s="5"/>
      <c r="D172" s="5"/>
      <c r="E172" s="5"/>
      <c r="F172" s="5"/>
      <c r="G172" s="5"/>
      <c r="H172" s="5"/>
      <c r="I172" s="5"/>
      <c r="J172" s="5"/>
      <c r="K172" s="5"/>
      <c r="L172" s="5"/>
      <c r="M172" s="5"/>
      <c r="N172" s="5"/>
      <c r="O172" s="5"/>
      <c r="P172" s="5"/>
      <c r="Q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sheetData>
  <mergeCells count="186">
    <mergeCell ref="F100:F102"/>
    <mergeCell ref="B96:B99"/>
    <mergeCell ref="C96:C99"/>
    <mergeCell ref="D96:D99"/>
    <mergeCell ref="E96:E99"/>
    <mergeCell ref="B100:B102"/>
    <mergeCell ref="C100:C102"/>
    <mergeCell ref="D100:D102"/>
    <mergeCell ref="E100:E102"/>
    <mergeCell ref="E108:E111"/>
    <mergeCell ref="F108:F111"/>
    <mergeCell ref="G108:G111"/>
    <mergeCell ref="B112:B114"/>
    <mergeCell ref="C112:C114"/>
    <mergeCell ref="D112:D114"/>
    <mergeCell ref="E112:E114"/>
    <mergeCell ref="F112:F114"/>
    <mergeCell ref="G112:G114"/>
    <mergeCell ref="A115:K115"/>
    <mergeCell ref="A119:Q120"/>
    <mergeCell ref="A116:K116"/>
    <mergeCell ref="E104:E107"/>
    <mergeCell ref="F104:F107"/>
    <mergeCell ref="G104:G107"/>
    <mergeCell ref="B108:B111"/>
    <mergeCell ref="C108:C111"/>
    <mergeCell ref="D108:D111"/>
    <mergeCell ref="A104:A114"/>
    <mergeCell ref="B104:B107"/>
    <mergeCell ref="C104:C107"/>
    <mergeCell ref="D104:D107"/>
    <mergeCell ref="G100:G102"/>
    <mergeCell ref="A103:K103"/>
    <mergeCell ref="A92:A102"/>
    <mergeCell ref="B92:B95"/>
    <mergeCell ref="C92:C95"/>
    <mergeCell ref="D92:D95"/>
    <mergeCell ref="F96:F99"/>
    <mergeCell ref="E92:E95"/>
    <mergeCell ref="F92:F95"/>
    <mergeCell ref="G92:G95"/>
    <mergeCell ref="G96:G99"/>
    <mergeCell ref="E88:E90"/>
    <mergeCell ref="F88:F90"/>
    <mergeCell ref="G88:G90"/>
    <mergeCell ref="A91:K91"/>
    <mergeCell ref="A80:A90"/>
    <mergeCell ref="C80:C83"/>
    <mergeCell ref="D80:D83"/>
    <mergeCell ref="B88:B90"/>
    <mergeCell ref="C88:C90"/>
    <mergeCell ref="D88:D90"/>
    <mergeCell ref="E80:E83"/>
    <mergeCell ref="F80:F83"/>
    <mergeCell ref="G80:G83"/>
    <mergeCell ref="B84:B87"/>
    <mergeCell ref="C84:C87"/>
    <mergeCell ref="D84:D87"/>
    <mergeCell ref="E84:E87"/>
    <mergeCell ref="F84:F87"/>
    <mergeCell ref="G84:G87"/>
    <mergeCell ref="B80:B83"/>
    <mergeCell ref="E76:E78"/>
    <mergeCell ref="F76:F78"/>
    <mergeCell ref="G76:G78"/>
    <mergeCell ref="A79:K79"/>
    <mergeCell ref="A68:A78"/>
    <mergeCell ref="C68:C71"/>
    <mergeCell ref="D68:D71"/>
    <mergeCell ref="B76:B78"/>
    <mergeCell ref="C76:C78"/>
    <mergeCell ref="D76:D78"/>
    <mergeCell ref="E68:E71"/>
    <mergeCell ref="F68:F71"/>
    <mergeCell ref="G68:G71"/>
    <mergeCell ref="B72:B75"/>
    <mergeCell ref="C72:C75"/>
    <mergeCell ref="D72:D75"/>
    <mergeCell ref="E72:E75"/>
    <mergeCell ref="F72:F75"/>
    <mergeCell ref="G72:G75"/>
    <mergeCell ref="B68:B71"/>
    <mergeCell ref="E64:E66"/>
    <mergeCell ref="F64:F66"/>
    <mergeCell ref="G64:G66"/>
    <mergeCell ref="A67:K67"/>
    <mergeCell ref="A56:A66"/>
    <mergeCell ref="C56:C59"/>
    <mergeCell ref="D56:D59"/>
    <mergeCell ref="B64:B66"/>
    <mergeCell ref="C64:C66"/>
    <mergeCell ref="D64:D66"/>
    <mergeCell ref="E56:E59"/>
    <mergeCell ref="F56:F59"/>
    <mergeCell ref="G56:G59"/>
    <mergeCell ref="B60:B63"/>
    <mergeCell ref="C60:C63"/>
    <mergeCell ref="D60:D63"/>
    <mergeCell ref="E60:E63"/>
    <mergeCell ref="F60:F63"/>
    <mergeCell ref="G60:G63"/>
    <mergeCell ref="B56:B59"/>
    <mergeCell ref="E52:E54"/>
    <mergeCell ref="F52:F54"/>
    <mergeCell ref="G52:G54"/>
    <mergeCell ref="A55:K55"/>
    <mergeCell ref="A44:A54"/>
    <mergeCell ref="C44:C47"/>
    <mergeCell ref="D44:D47"/>
    <mergeCell ref="B52:B54"/>
    <mergeCell ref="C52:C54"/>
    <mergeCell ref="D52:D54"/>
    <mergeCell ref="E44:E47"/>
    <mergeCell ref="F44:F47"/>
    <mergeCell ref="G44:G47"/>
    <mergeCell ref="B48:B51"/>
    <mergeCell ref="C48:C51"/>
    <mergeCell ref="D48:D51"/>
    <mergeCell ref="E48:E51"/>
    <mergeCell ref="F48:F51"/>
    <mergeCell ref="G48:G51"/>
    <mergeCell ref="B44:B47"/>
    <mergeCell ref="E40:E42"/>
    <mergeCell ref="F40:F42"/>
    <mergeCell ref="G40:G42"/>
    <mergeCell ref="A43:K43"/>
    <mergeCell ref="A32:A42"/>
    <mergeCell ref="C32:C35"/>
    <mergeCell ref="D32:D35"/>
    <mergeCell ref="B40:B42"/>
    <mergeCell ref="C40:C42"/>
    <mergeCell ref="D40:D42"/>
    <mergeCell ref="E32:E35"/>
    <mergeCell ref="F32:F35"/>
    <mergeCell ref="G32:G35"/>
    <mergeCell ref="B36:B39"/>
    <mergeCell ref="C36:C39"/>
    <mergeCell ref="D36:D39"/>
    <mergeCell ref="E36:E39"/>
    <mergeCell ref="F36:F39"/>
    <mergeCell ref="G36:G39"/>
    <mergeCell ref="B32:B35"/>
    <mergeCell ref="A31:K31"/>
    <mergeCell ref="A14:A30"/>
    <mergeCell ref="C14:C17"/>
    <mergeCell ref="D14:D17"/>
    <mergeCell ref="C22:C24"/>
    <mergeCell ref="D22:D24"/>
    <mergeCell ref="B28:B30"/>
    <mergeCell ref="F25:F27"/>
    <mergeCell ref="G25:G27"/>
    <mergeCell ref="B22:B24"/>
    <mergeCell ref="E28:E30"/>
    <mergeCell ref="F28:F30"/>
    <mergeCell ref="G28:G30"/>
    <mergeCell ref="B25:B27"/>
    <mergeCell ref="C25:C27"/>
    <mergeCell ref="D25:D27"/>
    <mergeCell ref="E25:E27"/>
    <mergeCell ref="C28:C30"/>
    <mergeCell ref="D28:D30"/>
    <mergeCell ref="E22:E24"/>
    <mergeCell ref="F22:F24"/>
    <mergeCell ref="G22:G24"/>
    <mergeCell ref="C18:C21"/>
    <mergeCell ref="D18:D21"/>
    <mergeCell ref="E18:E21"/>
    <mergeCell ref="F18:F21"/>
    <mergeCell ref="B6:Q6"/>
    <mergeCell ref="B7:Q9"/>
    <mergeCell ref="B10:Q10"/>
    <mergeCell ref="H12:Q12"/>
    <mergeCell ref="F14:F17"/>
    <mergeCell ref="G14:G17"/>
    <mergeCell ref="B18:B21"/>
    <mergeCell ref="A12:A13"/>
    <mergeCell ref="B12:B13"/>
    <mergeCell ref="C12:F12"/>
    <mergeCell ref="G12:G13"/>
    <mergeCell ref="G18:G21"/>
    <mergeCell ref="B14:B17"/>
    <mergeCell ref="E14:E17"/>
    <mergeCell ref="B2:Q2"/>
    <mergeCell ref="B3:Q3"/>
    <mergeCell ref="B4:Q4"/>
    <mergeCell ref="B5:Q5"/>
  </mergeCells>
  <printOptions horizontalCentered="1"/>
  <pageMargins left="0.75" right="0.75" top="1" bottom="1" header="0.492125985" footer="0.492125985"/>
  <pageSetup horizontalDpi="300" verticalDpi="300" orientation="landscape" scale="72" r:id="rId2"/>
  <rowBreaks count="3" manualBreakCount="3">
    <brk id="31" max="255" man="1"/>
    <brk id="55" max="255" man="1"/>
    <brk id="91" max="255" man="1"/>
  </rowBreaks>
  <drawing r:id="rId1"/>
</worksheet>
</file>

<file path=xl/worksheets/sheet6.xml><?xml version="1.0" encoding="utf-8"?>
<worksheet xmlns="http://schemas.openxmlformats.org/spreadsheetml/2006/main" xmlns:r="http://schemas.openxmlformats.org/officeDocument/2006/relationships">
  <dimension ref="A1:Q187"/>
  <sheetViews>
    <sheetView view="pageBreakPreview" zoomScale="60" zoomScaleNormal="75" workbookViewId="0" topLeftCell="A106">
      <selection activeCell="B3" sqref="B3:Q3"/>
    </sheetView>
  </sheetViews>
  <sheetFormatPr defaultColWidth="9.140625" defaultRowHeight="12.75"/>
  <cols>
    <col min="1" max="1" width="20.00390625" style="0" customWidth="1"/>
    <col min="2" max="2" width="39.421875" style="0" customWidth="1"/>
    <col min="3" max="6" width="5.7109375" style="0" customWidth="1"/>
    <col min="7" max="7" width="11.8515625" style="0" customWidth="1"/>
    <col min="8" max="8" width="12.7109375" style="0" customWidth="1"/>
    <col min="9" max="9" width="13.7109375" style="0" customWidth="1"/>
    <col min="10" max="10" width="11.57421875" style="0" customWidth="1"/>
    <col min="11" max="11" width="11.7109375" style="0" customWidth="1"/>
    <col min="12" max="16" width="9.140625" style="0" hidden="1" customWidth="1"/>
    <col min="17" max="17" width="14.140625" style="0" customWidth="1"/>
  </cols>
  <sheetData>
    <row r="1" spans="2:9" s="5" customFormat="1" ht="12.75">
      <c r="B1" s="2"/>
      <c r="C1" s="6"/>
      <c r="D1" s="8"/>
      <c r="E1" s="6"/>
      <c r="F1" s="6"/>
      <c r="G1" s="6"/>
      <c r="H1" s="6"/>
      <c r="I1" s="6"/>
    </row>
    <row r="2" spans="2:17" s="5" customFormat="1" ht="15">
      <c r="B2" s="150" t="s">
        <v>36</v>
      </c>
      <c r="C2" s="151"/>
      <c r="D2" s="151"/>
      <c r="E2" s="151"/>
      <c r="F2" s="151"/>
      <c r="G2" s="151"/>
      <c r="H2" s="151"/>
      <c r="I2" s="151"/>
      <c r="J2" s="151"/>
      <c r="K2" s="151"/>
      <c r="L2" s="151"/>
      <c r="M2" s="151"/>
      <c r="N2" s="151"/>
      <c r="O2" s="151"/>
      <c r="P2" s="151"/>
      <c r="Q2" s="152"/>
    </row>
    <row r="3" spans="2:17" s="5" customFormat="1" ht="15">
      <c r="B3" s="174" t="s">
        <v>275</v>
      </c>
      <c r="C3" s="174"/>
      <c r="D3" s="174"/>
      <c r="E3" s="174"/>
      <c r="F3" s="174"/>
      <c r="G3" s="174"/>
      <c r="H3" s="174"/>
      <c r="I3" s="174"/>
      <c r="J3" s="174"/>
      <c r="K3" s="174"/>
      <c r="L3" s="174"/>
      <c r="M3" s="174"/>
      <c r="N3" s="174"/>
      <c r="O3" s="174"/>
      <c r="P3" s="174"/>
      <c r="Q3" s="174"/>
    </row>
    <row r="4" spans="2:17" s="5" customFormat="1" ht="15">
      <c r="B4" s="174" t="s">
        <v>83</v>
      </c>
      <c r="C4" s="174"/>
      <c r="D4" s="174"/>
      <c r="E4" s="174"/>
      <c r="F4" s="174"/>
      <c r="G4" s="174"/>
      <c r="H4" s="174"/>
      <c r="I4" s="174"/>
      <c r="J4" s="174"/>
      <c r="K4" s="174"/>
      <c r="L4" s="174"/>
      <c r="M4" s="174"/>
      <c r="N4" s="174"/>
      <c r="O4" s="174"/>
      <c r="P4" s="174"/>
      <c r="Q4" s="174"/>
    </row>
    <row r="5" spans="2:17" s="5" customFormat="1" ht="15">
      <c r="B5" s="174" t="s">
        <v>144</v>
      </c>
      <c r="C5" s="174"/>
      <c r="D5" s="174"/>
      <c r="E5" s="174"/>
      <c r="F5" s="174"/>
      <c r="G5" s="174"/>
      <c r="H5" s="174"/>
      <c r="I5" s="174"/>
      <c r="J5" s="174"/>
      <c r="K5" s="174"/>
      <c r="L5" s="174"/>
      <c r="M5" s="174"/>
      <c r="N5" s="174"/>
      <c r="O5" s="174"/>
      <c r="P5" s="174"/>
      <c r="Q5" s="174"/>
    </row>
    <row r="6" spans="2:17" s="5" customFormat="1" ht="15">
      <c r="B6" s="153"/>
      <c r="C6" s="154"/>
      <c r="D6" s="154"/>
      <c r="E6" s="154"/>
      <c r="F6" s="154"/>
      <c r="G6" s="154"/>
      <c r="H6" s="154"/>
      <c r="I6" s="154"/>
      <c r="J6" s="154"/>
      <c r="K6" s="154"/>
      <c r="L6" s="154"/>
      <c r="M6" s="154"/>
      <c r="N6" s="154"/>
      <c r="O6" s="154"/>
      <c r="P6" s="154"/>
      <c r="Q6" s="155"/>
    </row>
    <row r="7" spans="2:17" s="5" customFormat="1" ht="12.75">
      <c r="B7" s="165" t="s">
        <v>58</v>
      </c>
      <c r="C7" s="166"/>
      <c r="D7" s="166"/>
      <c r="E7" s="166"/>
      <c r="F7" s="166"/>
      <c r="G7" s="166"/>
      <c r="H7" s="166"/>
      <c r="I7" s="166"/>
      <c r="J7" s="166"/>
      <c r="K7" s="166"/>
      <c r="L7" s="166"/>
      <c r="M7" s="166"/>
      <c r="N7" s="166"/>
      <c r="O7" s="166"/>
      <c r="P7" s="166"/>
      <c r="Q7" s="167"/>
    </row>
    <row r="8" spans="2:17" s="5" customFormat="1" ht="12.75">
      <c r="B8" s="168"/>
      <c r="C8" s="169"/>
      <c r="D8" s="169"/>
      <c r="E8" s="169"/>
      <c r="F8" s="169"/>
      <c r="G8" s="169"/>
      <c r="H8" s="169"/>
      <c r="I8" s="169"/>
      <c r="J8" s="169"/>
      <c r="K8" s="169"/>
      <c r="L8" s="169"/>
      <c r="M8" s="169"/>
      <c r="N8" s="169"/>
      <c r="O8" s="169"/>
      <c r="P8" s="169"/>
      <c r="Q8" s="170"/>
    </row>
    <row r="9" spans="2:17" s="5" customFormat="1" ht="12.75">
      <c r="B9" s="171"/>
      <c r="C9" s="172"/>
      <c r="D9" s="172"/>
      <c r="E9" s="172"/>
      <c r="F9" s="172"/>
      <c r="G9" s="172"/>
      <c r="H9" s="172"/>
      <c r="I9" s="172"/>
      <c r="J9" s="172"/>
      <c r="K9" s="172"/>
      <c r="L9" s="172"/>
      <c r="M9" s="172"/>
      <c r="N9" s="172"/>
      <c r="O9" s="172"/>
      <c r="P9" s="172"/>
      <c r="Q9" s="173"/>
    </row>
    <row r="10" spans="2:17" s="5" customFormat="1" ht="12.75">
      <c r="B10" s="156"/>
      <c r="C10" s="156"/>
      <c r="D10" s="156"/>
      <c r="E10" s="156"/>
      <c r="F10" s="156"/>
      <c r="G10" s="156"/>
      <c r="H10" s="156"/>
      <c r="I10" s="156"/>
      <c r="J10" s="156"/>
      <c r="K10" s="156"/>
      <c r="L10" s="156"/>
      <c r="M10" s="156"/>
      <c r="N10" s="156"/>
      <c r="O10" s="156"/>
      <c r="P10" s="156"/>
      <c r="Q10" s="156"/>
    </row>
    <row r="11" spans="2:17" s="5" customFormat="1" ht="12.75">
      <c r="B11" s="22"/>
      <c r="C11" s="22"/>
      <c r="D11" s="22"/>
      <c r="E11" s="22"/>
      <c r="F11" s="22"/>
      <c r="G11" s="22"/>
      <c r="H11" s="22"/>
      <c r="I11" s="22"/>
      <c r="J11" s="22"/>
      <c r="K11" s="22" t="s">
        <v>98</v>
      </c>
      <c r="Q11" s="7">
        <v>2.15</v>
      </c>
    </row>
    <row r="12" spans="1:17" s="1" customFormat="1" ht="15" customHeight="1">
      <c r="A12" s="95" t="s">
        <v>20</v>
      </c>
      <c r="B12" s="157" t="s">
        <v>21</v>
      </c>
      <c r="C12" s="159" t="s">
        <v>43</v>
      </c>
      <c r="D12" s="160"/>
      <c r="E12" s="160"/>
      <c r="F12" s="161"/>
      <c r="G12" s="162" t="s">
        <v>19</v>
      </c>
      <c r="H12" s="175" t="s">
        <v>56</v>
      </c>
      <c r="I12" s="176"/>
      <c r="J12" s="176"/>
      <c r="K12" s="176"/>
      <c r="L12" s="176"/>
      <c r="M12" s="176"/>
      <c r="N12" s="176"/>
      <c r="O12" s="176"/>
      <c r="P12" s="176"/>
      <c r="Q12" s="177"/>
    </row>
    <row r="13" spans="1:17" s="1" customFormat="1" ht="38.25" customHeight="1">
      <c r="A13" s="95"/>
      <c r="B13" s="158"/>
      <c r="C13" s="18" t="s">
        <v>50</v>
      </c>
      <c r="D13" s="18" t="s">
        <v>51</v>
      </c>
      <c r="E13" s="18" t="s">
        <v>52</v>
      </c>
      <c r="F13" s="18" t="s">
        <v>53</v>
      </c>
      <c r="G13" s="163"/>
      <c r="H13" s="27" t="s">
        <v>44</v>
      </c>
      <c r="I13" s="27" t="s">
        <v>22</v>
      </c>
      <c r="J13" s="28" t="s">
        <v>54</v>
      </c>
      <c r="K13" s="27" t="s">
        <v>4</v>
      </c>
      <c r="L13" s="29"/>
      <c r="M13" s="29"/>
      <c r="N13" s="29"/>
      <c r="O13" s="29"/>
      <c r="P13" s="29"/>
      <c r="Q13" s="27" t="s">
        <v>49</v>
      </c>
    </row>
    <row r="14" spans="1:17" s="1" customFormat="1" ht="19.5" customHeight="1">
      <c r="A14" s="147" t="s">
        <v>105</v>
      </c>
      <c r="B14" s="147" t="s">
        <v>258</v>
      </c>
      <c r="C14" s="141" t="s">
        <v>47</v>
      </c>
      <c r="D14" s="141"/>
      <c r="E14" s="141"/>
      <c r="F14" s="141"/>
      <c r="G14" s="144" t="s">
        <v>40</v>
      </c>
      <c r="H14" s="9" t="s">
        <v>23</v>
      </c>
      <c r="I14" s="20" t="s">
        <v>24</v>
      </c>
      <c r="J14" s="26" t="s">
        <v>46</v>
      </c>
      <c r="K14" s="57">
        <v>0</v>
      </c>
      <c r="L14" s="58"/>
      <c r="M14" s="58"/>
      <c r="N14" s="58"/>
      <c r="O14" s="58"/>
      <c r="P14" s="58"/>
      <c r="Q14" s="57">
        <v>0</v>
      </c>
    </row>
    <row r="15" spans="1:17" s="1" customFormat="1" ht="19.5" customHeight="1">
      <c r="A15" s="148"/>
      <c r="B15" s="148"/>
      <c r="C15" s="142"/>
      <c r="D15" s="142"/>
      <c r="E15" s="142"/>
      <c r="F15" s="142"/>
      <c r="G15" s="145"/>
      <c r="H15" s="9" t="s">
        <v>14</v>
      </c>
      <c r="I15" s="20" t="s">
        <v>25</v>
      </c>
      <c r="J15" s="26" t="s">
        <v>46</v>
      </c>
      <c r="K15" s="57">
        <v>9884</v>
      </c>
      <c r="L15" s="58"/>
      <c r="M15" s="58"/>
      <c r="N15" s="58"/>
      <c r="O15" s="58"/>
      <c r="P15" s="58"/>
      <c r="Q15" s="57">
        <f>K15</f>
        <v>9884</v>
      </c>
    </row>
    <row r="16" spans="1:17" s="1" customFormat="1" ht="19.5" customHeight="1">
      <c r="A16" s="148"/>
      <c r="B16" s="148"/>
      <c r="C16" s="142"/>
      <c r="D16" s="142"/>
      <c r="E16" s="142"/>
      <c r="F16" s="142"/>
      <c r="G16" s="145"/>
      <c r="H16" s="9" t="s">
        <v>26</v>
      </c>
      <c r="I16" s="20" t="s">
        <v>27</v>
      </c>
      <c r="J16" s="26" t="s">
        <v>46</v>
      </c>
      <c r="K16" s="57">
        <v>0</v>
      </c>
      <c r="L16" s="58"/>
      <c r="M16" s="58"/>
      <c r="N16" s="58"/>
      <c r="O16" s="58"/>
      <c r="P16" s="58"/>
      <c r="Q16" s="57">
        <v>0</v>
      </c>
    </row>
    <row r="17" spans="1:17" s="1" customFormat="1" ht="21.75" customHeight="1">
      <c r="A17" s="148"/>
      <c r="B17" s="149"/>
      <c r="C17" s="143"/>
      <c r="D17" s="143"/>
      <c r="E17" s="143"/>
      <c r="F17" s="143"/>
      <c r="G17" s="146"/>
      <c r="H17" s="9">
        <v>17.02</v>
      </c>
      <c r="I17" s="20" t="s">
        <v>5</v>
      </c>
      <c r="J17" s="26" t="s">
        <v>46</v>
      </c>
      <c r="K17" s="57">
        <v>51983</v>
      </c>
      <c r="L17" s="58"/>
      <c r="M17" s="58"/>
      <c r="N17" s="58"/>
      <c r="O17" s="58"/>
      <c r="P17" s="58"/>
      <c r="Q17" s="57">
        <f>K17</f>
        <v>51983</v>
      </c>
    </row>
    <row r="18" spans="1:17" s="1" customFormat="1" ht="19.5" customHeight="1">
      <c r="A18" s="148"/>
      <c r="B18" s="147" t="s">
        <v>147</v>
      </c>
      <c r="C18" s="141" t="s">
        <v>47</v>
      </c>
      <c r="D18" s="141" t="s">
        <v>47</v>
      </c>
      <c r="E18" s="141" t="s">
        <v>47</v>
      </c>
      <c r="F18" s="141" t="s">
        <v>47</v>
      </c>
      <c r="G18" s="144" t="s">
        <v>40</v>
      </c>
      <c r="H18" s="9" t="s">
        <v>9</v>
      </c>
      <c r="I18" s="20" t="s">
        <v>28</v>
      </c>
      <c r="J18" s="26" t="s">
        <v>46</v>
      </c>
      <c r="K18" s="57">
        <v>6140</v>
      </c>
      <c r="L18" s="58"/>
      <c r="M18" s="58"/>
      <c r="N18" s="58"/>
      <c r="O18" s="58"/>
      <c r="P18" s="58"/>
      <c r="Q18" s="57">
        <f>K18</f>
        <v>6140</v>
      </c>
    </row>
    <row r="19" spans="1:17" s="1" customFormat="1" ht="19.5" customHeight="1">
      <c r="A19" s="148"/>
      <c r="B19" s="148"/>
      <c r="C19" s="142"/>
      <c r="D19" s="142"/>
      <c r="E19" s="142"/>
      <c r="F19" s="142"/>
      <c r="G19" s="145"/>
      <c r="H19" s="9" t="s">
        <v>10</v>
      </c>
      <c r="I19" s="20" t="s">
        <v>6</v>
      </c>
      <c r="J19" s="26" t="s">
        <v>46</v>
      </c>
      <c r="K19" s="57">
        <v>0</v>
      </c>
      <c r="L19" s="58"/>
      <c r="M19" s="58"/>
      <c r="N19" s="58"/>
      <c r="O19" s="58"/>
      <c r="P19" s="58"/>
      <c r="Q19" s="57">
        <v>0</v>
      </c>
    </row>
    <row r="20" spans="1:17" s="1" customFormat="1" ht="19.5" customHeight="1">
      <c r="A20" s="148"/>
      <c r="B20" s="148"/>
      <c r="C20" s="142"/>
      <c r="D20" s="142"/>
      <c r="E20" s="142"/>
      <c r="F20" s="142"/>
      <c r="G20" s="145"/>
      <c r="H20" s="9" t="s">
        <v>15</v>
      </c>
      <c r="I20" s="20" t="s">
        <v>29</v>
      </c>
      <c r="J20" s="26" t="s">
        <v>46</v>
      </c>
      <c r="K20" s="57">
        <v>0</v>
      </c>
      <c r="L20" s="59"/>
      <c r="M20" s="58"/>
      <c r="N20" s="58"/>
      <c r="O20" s="58"/>
      <c r="P20" s="58"/>
      <c r="Q20" s="57">
        <v>0</v>
      </c>
    </row>
    <row r="21" spans="1:17" s="1" customFormat="1" ht="66.75" customHeight="1">
      <c r="A21" s="148"/>
      <c r="B21" s="149"/>
      <c r="C21" s="143"/>
      <c r="D21" s="143"/>
      <c r="E21" s="143"/>
      <c r="F21" s="143"/>
      <c r="G21" s="146"/>
      <c r="H21" s="9" t="s">
        <v>11</v>
      </c>
      <c r="I21" s="20" t="s">
        <v>30</v>
      </c>
      <c r="J21" s="26" t="s">
        <v>46</v>
      </c>
      <c r="K21" s="57">
        <v>0</v>
      </c>
      <c r="L21" s="59"/>
      <c r="M21" s="58"/>
      <c r="N21" s="58"/>
      <c r="O21" s="58"/>
      <c r="P21" s="58"/>
      <c r="Q21" s="57">
        <v>0</v>
      </c>
    </row>
    <row r="22" spans="1:17" s="1" customFormat="1" ht="19.5" customHeight="1">
      <c r="A22" s="148"/>
      <c r="B22" s="147" t="s">
        <v>148</v>
      </c>
      <c r="C22" s="141" t="s">
        <v>47</v>
      </c>
      <c r="D22" s="141" t="s">
        <v>47</v>
      </c>
      <c r="E22" s="141" t="s">
        <v>47</v>
      </c>
      <c r="F22" s="141" t="s">
        <v>47</v>
      </c>
      <c r="G22" s="144" t="s">
        <v>40</v>
      </c>
      <c r="H22" s="9" t="s">
        <v>16</v>
      </c>
      <c r="I22" s="20" t="s">
        <v>31</v>
      </c>
      <c r="J22" s="26" t="s">
        <v>46</v>
      </c>
      <c r="K22" s="57">
        <v>2000</v>
      </c>
      <c r="L22" s="59"/>
      <c r="M22" s="60"/>
      <c r="N22" s="61"/>
      <c r="O22" s="61"/>
      <c r="P22" s="62"/>
      <c r="Q22" s="57">
        <f>K22</f>
        <v>2000</v>
      </c>
    </row>
    <row r="23" spans="1:17" s="5" customFormat="1" ht="35.25" customHeight="1">
      <c r="A23" s="148"/>
      <c r="B23" s="148"/>
      <c r="C23" s="142"/>
      <c r="D23" s="142"/>
      <c r="E23" s="142"/>
      <c r="F23" s="142"/>
      <c r="G23" s="145"/>
      <c r="I23" s="24"/>
      <c r="J23" s="31" t="s">
        <v>48</v>
      </c>
      <c r="K23" s="63">
        <f>SUM(K14:K22)</f>
        <v>70007</v>
      </c>
      <c r="L23" s="58"/>
      <c r="M23" s="58"/>
      <c r="N23" s="58"/>
      <c r="O23" s="58"/>
      <c r="P23" s="58"/>
      <c r="Q23" s="64">
        <f>SUM(Q14:Q22)</f>
        <v>70007</v>
      </c>
    </row>
    <row r="24" spans="1:17" s="5" customFormat="1" ht="33.75" customHeight="1">
      <c r="A24" s="148"/>
      <c r="B24" s="149"/>
      <c r="C24" s="143"/>
      <c r="D24" s="143"/>
      <c r="E24" s="143"/>
      <c r="F24" s="143"/>
      <c r="G24" s="146"/>
      <c r="H24" s="35"/>
      <c r="I24" s="36"/>
      <c r="J24" s="37"/>
      <c r="K24" s="38"/>
      <c r="L24" s="39"/>
      <c r="M24" s="39"/>
      <c r="N24" s="39"/>
      <c r="O24" s="39"/>
      <c r="P24" s="39"/>
      <c r="Q24" s="40"/>
    </row>
    <row r="25" spans="1:17" s="1" customFormat="1" ht="19.5" customHeight="1">
      <c r="A25" s="148"/>
      <c r="B25" s="147" t="s">
        <v>149</v>
      </c>
      <c r="C25" s="141" t="s">
        <v>47</v>
      </c>
      <c r="D25" s="141" t="s">
        <v>47</v>
      </c>
      <c r="E25" s="141" t="s">
        <v>47</v>
      </c>
      <c r="F25" s="141" t="s">
        <v>47</v>
      </c>
      <c r="G25" s="144" t="s">
        <v>40</v>
      </c>
      <c r="H25" s="41"/>
      <c r="I25" s="42"/>
      <c r="J25" s="43"/>
      <c r="K25" s="44"/>
      <c r="L25" s="45"/>
      <c r="M25" s="45"/>
      <c r="N25" s="45"/>
      <c r="O25" s="45"/>
      <c r="P25" s="45"/>
      <c r="Q25" s="46"/>
    </row>
    <row r="26" spans="1:17" s="5" customFormat="1" ht="19.5" customHeight="1">
      <c r="A26" s="148"/>
      <c r="B26" s="148"/>
      <c r="C26" s="142"/>
      <c r="D26" s="142"/>
      <c r="E26" s="142"/>
      <c r="F26" s="142"/>
      <c r="G26" s="145"/>
      <c r="H26" s="41"/>
      <c r="I26" s="42"/>
      <c r="J26" s="43"/>
      <c r="K26" s="44"/>
      <c r="L26" s="45"/>
      <c r="M26" s="45"/>
      <c r="N26" s="45"/>
      <c r="O26" s="45"/>
      <c r="P26" s="45"/>
      <c r="Q26" s="46"/>
    </row>
    <row r="27" spans="1:17" s="5" customFormat="1" ht="33.75" customHeight="1">
      <c r="A27" s="148"/>
      <c r="B27" s="149"/>
      <c r="C27" s="143"/>
      <c r="D27" s="143"/>
      <c r="E27" s="143"/>
      <c r="F27" s="143"/>
      <c r="G27" s="146"/>
      <c r="H27" s="47"/>
      <c r="I27" s="48"/>
      <c r="J27" s="49"/>
      <c r="K27" s="44"/>
      <c r="L27" s="45"/>
      <c r="M27" s="45"/>
      <c r="N27" s="45"/>
      <c r="O27" s="45"/>
      <c r="P27" s="45"/>
      <c r="Q27" s="50"/>
    </row>
    <row r="28" spans="1:17" s="1" customFormat="1" ht="19.5" customHeight="1">
      <c r="A28" s="148"/>
      <c r="B28" s="147" t="s">
        <v>84</v>
      </c>
      <c r="C28" s="141" t="s">
        <v>47</v>
      </c>
      <c r="D28" s="141" t="s">
        <v>47</v>
      </c>
      <c r="E28" s="141" t="s">
        <v>47</v>
      </c>
      <c r="F28" s="141" t="s">
        <v>47</v>
      </c>
      <c r="G28" s="144" t="s">
        <v>40</v>
      </c>
      <c r="H28" s="41"/>
      <c r="I28" s="42"/>
      <c r="J28" s="43"/>
      <c r="K28" s="44"/>
      <c r="L28" s="45"/>
      <c r="M28" s="45"/>
      <c r="N28" s="45"/>
      <c r="O28" s="45"/>
      <c r="P28" s="45"/>
      <c r="Q28" s="46"/>
    </row>
    <row r="29" spans="1:17" s="5" customFormat="1" ht="19.5" customHeight="1">
      <c r="A29" s="148"/>
      <c r="B29" s="148"/>
      <c r="C29" s="142"/>
      <c r="D29" s="142"/>
      <c r="E29" s="142"/>
      <c r="F29" s="142"/>
      <c r="G29" s="145"/>
      <c r="H29" s="41"/>
      <c r="I29" s="42"/>
      <c r="J29" s="43"/>
      <c r="K29" s="44"/>
      <c r="L29" s="45"/>
      <c r="M29" s="45"/>
      <c r="N29" s="45"/>
      <c r="O29" s="45"/>
      <c r="P29" s="45"/>
      <c r="Q29" s="46"/>
    </row>
    <row r="30" spans="1:17" s="5" customFormat="1" ht="33.75" customHeight="1">
      <c r="A30" s="149"/>
      <c r="B30" s="149"/>
      <c r="C30" s="143"/>
      <c r="D30" s="143"/>
      <c r="E30" s="143"/>
      <c r="F30" s="143"/>
      <c r="G30" s="146"/>
      <c r="H30" s="51"/>
      <c r="I30" s="52"/>
      <c r="J30" s="53"/>
      <c r="K30" s="54"/>
      <c r="L30" s="55"/>
      <c r="M30" s="55"/>
      <c r="N30" s="55"/>
      <c r="O30" s="55"/>
      <c r="P30" s="55"/>
      <c r="Q30" s="56"/>
    </row>
    <row r="31" spans="1:17" s="5" customFormat="1" ht="12.75">
      <c r="A31" s="178" t="s">
        <v>41</v>
      </c>
      <c r="B31" s="179"/>
      <c r="C31" s="179"/>
      <c r="D31" s="179"/>
      <c r="E31" s="179"/>
      <c r="F31" s="179"/>
      <c r="G31" s="179"/>
      <c r="H31" s="179"/>
      <c r="I31" s="179"/>
      <c r="J31" s="179"/>
      <c r="K31" s="179"/>
      <c r="L31" s="25"/>
      <c r="M31" s="25"/>
      <c r="N31" s="25"/>
      <c r="O31" s="25"/>
      <c r="P31" s="25"/>
      <c r="Q31" s="65">
        <f>Q23</f>
        <v>70007</v>
      </c>
    </row>
    <row r="32" spans="1:17" s="5" customFormat="1" ht="24.75" customHeight="1">
      <c r="A32" s="147" t="s">
        <v>151</v>
      </c>
      <c r="B32" s="147" t="s">
        <v>259</v>
      </c>
      <c r="C32" s="141" t="s">
        <v>47</v>
      </c>
      <c r="D32" s="141"/>
      <c r="E32" s="141"/>
      <c r="F32" s="141"/>
      <c r="G32" s="144" t="s">
        <v>40</v>
      </c>
      <c r="H32" s="9" t="s">
        <v>23</v>
      </c>
      <c r="I32" s="20" t="s">
        <v>24</v>
      </c>
      <c r="J32" s="26" t="s">
        <v>46</v>
      </c>
      <c r="K32" s="57">
        <v>0</v>
      </c>
      <c r="L32" s="58"/>
      <c r="M32" s="58"/>
      <c r="N32" s="58"/>
      <c r="O32" s="58"/>
      <c r="P32" s="58"/>
      <c r="Q32" s="57">
        <v>0</v>
      </c>
    </row>
    <row r="33" spans="1:17" s="5" customFormat="1" ht="12.75" customHeight="1">
      <c r="A33" s="148"/>
      <c r="B33" s="148"/>
      <c r="C33" s="142"/>
      <c r="D33" s="142"/>
      <c r="E33" s="142"/>
      <c r="F33" s="142"/>
      <c r="G33" s="145"/>
      <c r="H33" s="9" t="s">
        <v>14</v>
      </c>
      <c r="I33" s="20" t="s">
        <v>25</v>
      </c>
      <c r="J33" s="26" t="s">
        <v>46</v>
      </c>
      <c r="K33" s="57">
        <v>0</v>
      </c>
      <c r="L33" s="58"/>
      <c r="M33" s="58"/>
      <c r="N33" s="58"/>
      <c r="O33" s="58"/>
      <c r="P33" s="58"/>
      <c r="Q33" s="57">
        <v>0</v>
      </c>
    </row>
    <row r="34" spans="1:17" s="5" customFormat="1" ht="12.75">
      <c r="A34" s="148"/>
      <c r="B34" s="148"/>
      <c r="C34" s="142"/>
      <c r="D34" s="142"/>
      <c r="E34" s="142"/>
      <c r="F34" s="142"/>
      <c r="G34" s="145"/>
      <c r="H34" s="9" t="s">
        <v>26</v>
      </c>
      <c r="I34" s="20" t="s">
        <v>27</v>
      </c>
      <c r="J34" s="26" t="s">
        <v>46</v>
      </c>
      <c r="K34" s="57">
        <v>0</v>
      </c>
      <c r="L34" s="58"/>
      <c r="M34" s="58"/>
      <c r="N34" s="58"/>
      <c r="O34" s="58"/>
      <c r="P34" s="58"/>
      <c r="Q34" s="57">
        <v>0</v>
      </c>
    </row>
    <row r="35" spans="1:17" s="5" customFormat="1" ht="28.5" customHeight="1">
      <c r="A35" s="148"/>
      <c r="B35" s="149"/>
      <c r="C35" s="143"/>
      <c r="D35" s="143"/>
      <c r="E35" s="143"/>
      <c r="F35" s="143"/>
      <c r="G35" s="146"/>
      <c r="H35" s="9">
        <v>17.02</v>
      </c>
      <c r="I35" s="20" t="s">
        <v>5</v>
      </c>
      <c r="J35" s="26" t="s">
        <v>46</v>
      </c>
      <c r="K35" s="57">
        <f>25000/Q11</f>
        <v>11627.906976744187</v>
      </c>
      <c r="L35" s="58"/>
      <c r="M35" s="58"/>
      <c r="N35" s="58"/>
      <c r="O35" s="58"/>
      <c r="P35" s="58"/>
      <c r="Q35" s="57">
        <f>K35</f>
        <v>11627.906976744187</v>
      </c>
    </row>
    <row r="36" spans="1:17" s="5" customFormat="1" ht="12.75" customHeight="1">
      <c r="A36" s="148"/>
      <c r="B36" s="147" t="s">
        <v>85</v>
      </c>
      <c r="C36" s="141"/>
      <c r="D36" s="141" t="s">
        <v>47</v>
      </c>
      <c r="E36" s="141" t="s">
        <v>47</v>
      </c>
      <c r="F36" s="141" t="s">
        <v>47</v>
      </c>
      <c r="G36" s="144" t="s">
        <v>40</v>
      </c>
      <c r="H36" s="9" t="s">
        <v>9</v>
      </c>
      <c r="I36" s="20" t="s">
        <v>28</v>
      </c>
      <c r="J36" s="26" t="s">
        <v>46</v>
      </c>
      <c r="K36" s="57">
        <f>5000/Q11</f>
        <v>2325.5813953488373</v>
      </c>
      <c r="L36" s="58"/>
      <c r="M36" s="58"/>
      <c r="N36" s="58"/>
      <c r="O36" s="58"/>
      <c r="P36" s="58"/>
      <c r="Q36" s="57">
        <f>K36</f>
        <v>2325.5813953488373</v>
      </c>
    </row>
    <row r="37" spans="1:17" s="5" customFormat="1" ht="12.75">
      <c r="A37" s="148"/>
      <c r="B37" s="148"/>
      <c r="C37" s="142"/>
      <c r="D37" s="142"/>
      <c r="E37" s="142"/>
      <c r="F37" s="142"/>
      <c r="G37" s="145"/>
      <c r="H37" s="9" t="s">
        <v>10</v>
      </c>
      <c r="I37" s="20" t="s">
        <v>6</v>
      </c>
      <c r="J37" s="26" t="s">
        <v>46</v>
      </c>
      <c r="K37" s="57">
        <v>0</v>
      </c>
      <c r="L37" s="58"/>
      <c r="M37" s="58"/>
      <c r="N37" s="58"/>
      <c r="O37" s="58"/>
      <c r="P37" s="58"/>
      <c r="Q37" s="57">
        <v>0</v>
      </c>
    </row>
    <row r="38" spans="1:17" s="5" customFormat="1" ht="22.5">
      <c r="A38" s="148"/>
      <c r="B38" s="148"/>
      <c r="C38" s="142"/>
      <c r="D38" s="142"/>
      <c r="E38" s="142"/>
      <c r="F38" s="142"/>
      <c r="G38" s="145"/>
      <c r="H38" s="9" t="s">
        <v>15</v>
      </c>
      <c r="I38" s="20" t="s">
        <v>29</v>
      </c>
      <c r="J38" s="26" t="s">
        <v>46</v>
      </c>
      <c r="K38" s="57">
        <v>0</v>
      </c>
      <c r="L38" s="59"/>
      <c r="M38" s="58"/>
      <c r="N38" s="58"/>
      <c r="O38" s="58"/>
      <c r="P38" s="58"/>
      <c r="Q38" s="57">
        <v>0</v>
      </c>
    </row>
    <row r="39" spans="1:17" s="5" customFormat="1" ht="27.75" customHeight="1">
      <c r="A39" s="148"/>
      <c r="B39" s="149"/>
      <c r="C39" s="143"/>
      <c r="D39" s="143"/>
      <c r="E39" s="143"/>
      <c r="F39" s="143"/>
      <c r="G39" s="146"/>
      <c r="H39" s="9" t="s">
        <v>11</v>
      </c>
      <c r="I39" s="20" t="s">
        <v>30</v>
      </c>
      <c r="J39" s="26" t="s">
        <v>46</v>
      </c>
      <c r="K39" s="57">
        <v>0</v>
      </c>
      <c r="L39" s="59"/>
      <c r="M39" s="58"/>
      <c r="N39" s="58"/>
      <c r="O39" s="58"/>
      <c r="P39" s="58"/>
      <c r="Q39" s="57">
        <v>0</v>
      </c>
    </row>
    <row r="40" spans="1:17" s="5" customFormat="1" ht="12.75" customHeight="1">
      <c r="A40" s="148"/>
      <c r="B40" s="147" t="s">
        <v>152</v>
      </c>
      <c r="C40" s="141"/>
      <c r="D40" s="141" t="s">
        <v>47</v>
      </c>
      <c r="E40" s="141" t="s">
        <v>47</v>
      </c>
      <c r="F40" s="141" t="s">
        <v>47</v>
      </c>
      <c r="G40" s="144" t="s">
        <v>40</v>
      </c>
      <c r="H40" s="9" t="s">
        <v>16</v>
      </c>
      <c r="I40" s="20" t="s">
        <v>31</v>
      </c>
      <c r="J40" s="26" t="s">
        <v>46</v>
      </c>
      <c r="K40" s="57">
        <v>0</v>
      </c>
      <c r="L40" s="59"/>
      <c r="M40" s="60"/>
      <c r="N40" s="61"/>
      <c r="O40" s="61"/>
      <c r="P40" s="62"/>
      <c r="Q40" s="57">
        <v>0</v>
      </c>
    </row>
    <row r="41" spans="1:17" s="5" customFormat="1" ht="12.75">
      <c r="A41" s="148"/>
      <c r="B41" s="148"/>
      <c r="C41" s="142"/>
      <c r="D41" s="142"/>
      <c r="E41" s="142"/>
      <c r="F41" s="142"/>
      <c r="G41" s="145"/>
      <c r="H41" s="9" t="s">
        <v>38</v>
      </c>
      <c r="I41" s="20" t="s">
        <v>39</v>
      </c>
      <c r="J41" s="26" t="s">
        <v>46</v>
      </c>
      <c r="K41" s="57">
        <v>0</v>
      </c>
      <c r="L41" s="59"/>
      <c r="M41" s="58"/>
      <c r="N41" s="58"/>
      <c r="O41" s="58"/>
      <c r="P41" s="58"/>
      <c r="Q41" s="57">
        <v>0</v>
      </c>
    </row>
    <row r="42" spans="1:17" s="5" customFormat="1" ht="60.75" customHeight="1">
      <c r="A42" s="149"/>
      <c r="B42" s="149"/>
      <c r="C42" s="143"/>
      <c r="D42" s="143"/>
      <c r="E42" s="143"/>
      <c r="F42" s="143"/>
      <c r="G42" s="146"/>
      <c r="I42" s="24"/>
      <c r="J42" s="31" t="s">
        <v>48</v>
      </c>
      <c r="K42" s="63">
        <f>SUM(K32:K41)</f>
        <v>13953.488372093025</v>
      </c>
      <c r="L42" s="58"/>
      <c r="M42" s="58"/>
      <c r="N42" s="58"/>
      <c r="O42" s="58"/>
      <c r="P42" s="58"/>
      <c r="Q42" s="63">
        <f>SUM(Q32:Q41)</f>
        <v>13953.488372093025</v>
      </c>
    </row>
    <row r="43" spans="1:17" s="5" customFormat="1" ht="12.75" customHeight="1">
      <c r="A43" s="178" t="s">
        <v>86</v>
      </c>
      <c r="B43" s="179"/>
      <c r="C43" s="179"/>
      <c r="D43" s="179"/>
      <c r="E43" s="179"/>
      <c r="F43" s="179"/>
      <c r="G43" s="179"/>
      <c r="H43" s="179"/>
      <c r="I43" s="179"/>
      <c r="J43" s="179"/>
      <c r="K43" s="179"/>
      <c r="L43" s="25"/>
      <c r="M43" s="25"/>
      <c r="N43" s="25"/>
      <c r="O43" s="25"/>
      <c r="P43" s="25"/>
      <c r="Q43" s="65">
        <f>Q42</f>
        <v>13953.488372093025</v>
      </c>
    </row>
    <row r="44" spans="1:17" s="5" customFormat="1" ht="24.75" customHeight="1">
      <c r="A44" s="147" t="s">
        <v>87</v>
      </c>
      <c r="B44" s="147" t="s">
        <v>159</v>
      </c>
      <c r="C44" s="141" t="s">
        <v>47</v>
      </c>
      <c r="D44" s="141" t="s">
        <v>47</v>
      </c>
      <c r="E44" s="141"/>
      <c r="F44" s="141"/>
      <c r="G44" s="144" t="s">
        <v>40</v>
      </c>
      <c r="H44" s="9" t="s">
        <v>23</v>
      </c>
      <c r="I44" s="20" t="s">
        <v>24</v>
      </c>
      <c r="J44" s="26" t="s">
        <v>46</v>
      </c>
      <c r="K44" s="57">
        <v>0</v>
      </c>
      <c r="L44" s="58"/>
      <c r="M44" s="58"/>
      <c r="N44" s="58"/>
      <c r="O44" s="58"/>
      <c r="P44" s="58"/>
      <c r="Q44" s="57">
        <v>0</v>
      </c>
    </row>
    <row r="45" spans="1:17" s="5" customFormat="1" ht="12.75" customHeight="1">
      <c r="A45" s="148"/>
      <c r="B45" s="148"/>
      <c r="C45" s="142"/>
      <c r="D45" s="142"/>
      <c r="E45" s="142"/>
      <c r="F45" s="142"/>
      <c r="G45" s="145"/>
      <c r="H45" s="9" t="s">
        <v>14</v>
      </c>
      <c r="I45" s="20" t="s">
        <v>25</v>
      </c>
      <c r="J45" s="26" t="s">
        <v>46</v>
      </c>
      <c r="K45" s="57">
        <f>5000/Q11</f>
        <v>2325.5813953488373</v>
      </c>
      <c r="L45" s="58"/>
      <c r="M45" s="58"/>
      <c r="N45" s="58"/>
      <c r="O45" s="58"/>
      <c r="P45" s="58"/>
      <c r="Q45" s="57">
        <f>K45</f>
        <v>2325.5813953488373</v>
      </c>
    </row>
    <row r="46" spans="1:17" s="5" customFormat="1" ht="12.75">
      <c r="A46" s="148"/>
      <c r="B46" s="148"/>
      <c r="C46" s="142"/>
      <c r="D46" s="142"/>
      <c r="E46" s="142"/>
      <c r="F46" s="142"/>
      <c r="G46" s="145"/>
      <c r="H46" s="9" t="s">
        <v>26</v>
      </c>
      <c r="I46" s="20" t="s">
        <v>27</v>
      </c>
      <c r="J46" s="26" t="s">
        <v>46</v>
      </c>
      <c r="K46" s="57">
        <v>0</v>
      </c>
      <c r="L46" s="58"/>
      <c r="M46" s="58"/>
      <c r="N46" s="58"/>
      <c r="O46" s="58"/>
      <c r="P46" s="58"/>
      <c r="Q46" s="57">
        <v>0</v>
      </c>
    </row>
    <row r="47" spans="1:17" s="5" customFormat="1" ht="22.5">
      <c r="A47" s="148"/>
      <c r="B47" s="149"/>
      <c r="C47" s="143"/>
      <c r="D47" s="143"/>
      <c r="E47" s="143"/>
      <c r="F47" s="143"/>
      <c r="G47" s="146"/>
      <c r="H47" s="9">
        <v>17.02</v>
      </c>
      <c r="I47" s="20" t="s">
        <v>5</v>
      </c>
      <c r="J47" s="26" t="s">
        <v>46</v>
      </c>
      <c r="K47" s="57">
        <f>5000/Q11</f>
        <v>2325.5813953488373</v>
      </c>
      <c r="L47" s="58"/>
      <c r="M47" s="58"/>
      <c r="N47" s="58"/>
      <c r="O47" s="58"/>
      <c r="P47" s="58"/>
      <c r="Q47" s="57">
        <f>K47</f>
        <v>2325.5813953488373</v>
      </c>
    </row>
    <row r="48" spans="1:17" s="5" customFormat="1" ht="12.75" customHeight="1">
      <c r="A48" s="148"/>
      <c r="B48" s="147" t="s">
        <v>160</v>
      </c>
      <c r="C48" s="141" t="s">
        <v>47</v>
      </c>
      <c r="D48" s="141" t="s">
        <v>47</v>
      </c>
      <c r="E48" s="141" t="s">
        <v>47</v>
      </c>
      <c r="F48" s="141" t="s">
        <v>47</v>
      </c>
      <c r="G48" s="144" t="s">
        <v>40</v>
      </c>
      <c r="H48" s="9" t="s">
        <v>9</v>
      </c>
      <c r="I48" s="20" t="s">
        <v>28</v>
      </c>
      <c r="J48" s="26" t="s">
        <v>46</v>
      </c>
      <c r="K48" s="57">
        <f>10000/Q11</f>
        <v>4651.162790697675</v>
      </c>
      <c r="L48" s="58"/>
      <c r="M48" s="58"/>
      <c r="N48" s="58"/>
      <c r="O48" s="58"/>
      <c r="P48" s="58"/>
      <c r="Q48" s="57">
        <f>K48</f>
        <v>4651.162790697675</v>
      </c>
    </row>
    <row r="49" spans="1:17" s="5" customFormat="1" ht="12.75">
      <c r="A49" s="148"/>
      <c r="B49" s="148"/>
      <c r="C49" s="142"/>
      <c r="D49" s="142"/>
      <c r="E49" s="142"/>
      <c r="F49" s="142"/>
      <c r="G49" s="145"/>
      <c r="H49" s="9" t="s">
        <v>10</v>
      </c>
      <c r="I49" s="20" t="s">
        <v>6</v>
      </c>
      <c r="J49" s="26" t="s">
        <v>46</v>
      </c>
      <c r="K49" s="57">
        <v>0</v>
      </c>
      <c r="L49" s="58"/>
      <c r="M49" s="58"/>
      <c r="N49" s="58"/>
      <c r="O49" s="58"/>
      <c r="P49" s="58"/>
      <c r="Q49" s="57">
        <v>0</v>
      </c>
    </row>
    <row r="50" spans="1:17" s="5" customFormat="1" ht="22.5">
      <c r="A50" s="148"/>
      <c r="B50" s="148"/>
      <c r="C50" s="142"/>
      <c r="D50" s="142"/>
      <c r="E50" s="142"/>
      <c r="F50" s="142"/>
      <c r="G50" s="145"/>
      <c r="H50" s="9" t="s">
        <v>15</v>
      </c>
      <c r="I50" s="20" t="s">
        <v>29</v>
      </c>
      <c r="J50" s="26" t="s">
        <v>46</v>
      </c>
      <c r="K50" s="57">
        <v>0</v>
      </c>
      <c r="L50" s="57">
        <v>0</v>
      </c>
      <c r="M50" s="57">
        <v>0</v>
      </c>
      <c r="N50" s="57">
        <v>0</v>
      </c>
      <c r="O50" s="57">
        <v>0</v>
      </c>
      <c r="P50" s="57">
        <v>0</v>
      </c>
      <c r="Q50" s="57">
        <v>0</v>
      </c>
    </row>
    <row r="51" spans="1:17" s="5" customFormat="1" ht="22.5">
      <c r="A51" s="148"/>
      <c r="B51" s="149"/>
      <c r="C51" s="143"/>
      <c r="D51" s="143"/>
      <c r="E51" s="143"/>
      <c r="F51" s="143"/>
      <c r="G51" s="146"/>
      <c r="H51" s="9" t="s">
        <v>11</v>
      </c>
      <c r="I51" s="20" t="s">
        <v>30</v>
      </c>
      <c r="J51" s="26" t="s">
        <v>46</v>
      </c>
      <c r="K51" s="57">
        <v>0</v>
      </c>
      <c r="L51" s="57">
        <v>0</v>
      </c>
      <c r="M51" s="57">
        <v>0</v>
      </c>
      <c r="N51" s="57">
        <v>0</v>
      </c>
      <c r="O51" s="57">
        <v>0</v>
      </c>
      <c r="P51" s="57">
        <v>0</v>
      </c>
      <c r="Q51" s="57">
        <v>0</v>
      </c>
    </row>
    <row r="52" spans="1:17" s="5" customFormat="1" ht="12.75" customHeight="1">
      <c r="A52" s="148"/>
      <c r="B52" s="147" t="s">
        <v>161</v>
      </c>
      <c r="C52" s="141" t="s">
        <v>47</v>
      </c>
      <c r="D52" s="141" t="s">
        <v>47</v>
      </c>
      <c r="E52" s="141" t="s">
        <v>47</v>
      </c>
      <c r="F52" s="141" t="s">
        <v>47</v>
      </c>
      <c r="G52" s="144" t="s">
        <v>40</v>
      </c>
      <c r="H52" s="9" t="s">
        <v>16</v>
      </c>
      <c r="I52" s="20" t="s">
        <v>31</v>
      </c>
      <c r="J52" s="26" t="s">
        <v>46</v>
      </c>
      <c r="K52" s="57">
        <v>0</v>
      </c>
      <c r="L52" s="57">
        <v>0</v>
      </c>
      <c r="M52" s="57">
        <v>0</v>
      </c>
      <c r="N52" s="57">
        <v>0</v>
      </c>
      <c r="O52" s="57">
        <v>0</v>
      </c>
      <c r="P52" s="57">
        <v>0</v>
      </c>
      <c r="Q52" s="57">
        <v>0</v>
      </c>
    </row>
    <row r="53" spans="1:17" s="5" customFormat="1" ht="12.75">
      <c r="A53" s="148"/>
      <c r="B53" s="148"/>
      <c r="C53" s="142"/>
      <c r="D53" s="142"/>
      <c r="E53" s="142"/>
      <c r="F53" s="142"/>
      <c r="G53" s="145"/>
      <c r="H53" s="9" t="s">
        <v>38</v>
      </c>
      <c r="I53" s="20" t="s">
        <v>39</v>
      </c>
      <c r="J53" s="26" t="s">
        <v>46</v>
      </c>
      <c r="K53" s="57">
        <v>0</v>
      </c>
      <c r="L53" s="59"/>
      <c r="M53" s="58"/>
      <c r="N53" s="58"/>
      <c r="O53" s="58"/>
      <c r="P53" s="58"/>
      <c r="Q53" s="57">
        <v>0</v>
      </c>
    </row>
    <row r="54" spans="1:17" s="5" customFormat="1" ht="63" customHeight="1">
      <c r="A54" s="149"/>
      <c r="B54" s="149"/>
      <c r="C54" s="143"/>
      <c r="D54" s="143"/>
      <c r="E54" s="143"/>
      <c r="F54" s="143"/>
      <c r="G54" s="146"/>
      <c r="I54" s="24"/>
      <c r="J54" s="31" t="s">
        <v>48</v>
      </c>
      <c r="K54" s="63">
        <f>SUM(K44:K53)</f>
        <v>9302.32558139535</v>
      </c>
      <c r="L54" s="58"/>
      <c r="M54" s="58"/>
      <c r="N54" s="58"/>
      <c r="O54" s="58"/>
      <c r="P54" s="58"/>
      <c r="Q54" s="63">
        <f>SUM(Q44:Q53)</f>
        <v>9302.32558139535</v>
      </c>
    </row>
    <row r="55" spans="1:17" s="5" customFormat="1" ht="12.75" customHeight="1">
      <c r="A55" s="178" t="s">
        <v>89</v>
      </c>
      <c r="B55" s="179"/>
      <c r="C55" s="179"/>
      <c r="D55" s="179"/>
      <c r="E55" s="179"/>
      <c r="F55" s="179"/>
      <c r="G55" s="179"/>
      <c r="H55" s="179"/>
      <c r="I55" s="179"/>
      <c r="J55" s="179"/>
      <c r="K55" s="179"/>
      <c r="L55" s="25"/>
      <c r="M55" s="25"/>
      <c r="N55" s="25"/>
      <c r="O55" s="25"/>
      <c r="P55" s="25"/>
      <c r="Q55" s="65">
        <f>Q54</f>
        <v>9302.32558139535</v>
      </c>
    </row>
    <row r="56" spans="1:17" s="5" customFormat="1" ht="24.75" customHeight="1">
      <c r="A56" s="147" t="s">
        <v>88</v>
      </c>
      <c r="B56" s="147" t="s">
        <v>170</v>
      </c>
      <c r="C56" s="141" t="s">
        <v>47</v>
      </c>
      <c r="D56" s="141" t="s">
        <v>47</v>
      </c>
      <c r="E56" s="141" t="s">
        <v>47</v>
      </c>
      <c r="F56" s="141" t="s">
        <v>47</v>
      </c>
      <c r="G56" s="144" t="s">
        <v>40</v>
      </c>
      <c r="H56" s="9" t="s">
        <v>23</v>
      </c>
      <c r="I56" s="20" t="s">
        <v>24</v>
      </c>
      <c r="J56" s="26" t="s">
        <v>46</v>
      </c>
      <c r="K56" s="57">
        <v>0</v>
      </c>
      <c r="L56" s="58"/>
      <c r="M56" s="58"/>
      <c r="N56" s="58"/>
      <c r="O56" s="58"/>
      <c r="P56" s="58"/>
      <c r="Q56" s="57">
        <v>0</v>
      </c>
    </row>
    <row r="57" spans="1:17" s="5" customFormat="1" ht="12.75" customHeight="1">
      <c r="A57" s="148"/>
      <c r="B57" s="148"/>
      <c r="C57" s="142"/>
      <c r="D57" s="142"/>
      <c r="E57" s="142"/>
      <c r="F57" s="142"/>
      <c r="G57" s="145"/>
      <c r="H57" s="9" t="s">
        <v>14</v>
      </c>
      <c r="I57" s="20" t="s">
        <v>25</v>
      </c>
      <c r="J57" s="26" t="s">
        <v>46</v>
      </c>
      <c r="K57" s="57">
        <v>0</v>
      </c>
      <c r="L57" s="58"/>
      <c r="M57" s="58"/>
      <c r="N57" s="58"/>
      <c r="O57" s="58"/>
      <c r="P57" s="58"/>
      <c r="Q57" s="57">
        <v>0</v>
      </c>
    </row>
    <row r="58" spans="1:17" s="5" customFormat="1" ht="12.75">
      <c r="A58" s="148"/>
      <c r="B58" s="148"/>
      <c r="C58" s="142"/>
      <c r="D58" s="142"/>
      <c r="E58" s="142"/>
      <c r="F58" s="142"/>
      <c r="G58" s="145"/>
      <c r="H58" s="9" t="s">
        <v>26</v>
      </c>
      <c r="I58" s="20" t="s">
        <v>27</v>
      </c>
      <c r="J58" s="26" t="s">
        <v>46</v>
      </c>
      <c r="K58" s="57">
        <v>0</v>
      </c>
      <c r="L58" s="58"/>
      <c r="M58" s="58"/>
      <c r="N58" s="58"/>
      <c r="O58" s="58"/>
      <c r="P58" s="58"/>
      <c r="Q58" s="57">
        <v>0</v>
      </c>
    </row>
    <row r="59" spans="1:17" s="5" customFormat="1" ht="22.5">
      <c r="A59" s="148"/>
      <c r="B59" s="149"/>
      <c r="C59" s="143"/>
      <c r="D59" s="143"/>
      <c r="E59" s="143"/>
      <c r="F59" s="143"/>
      <c r="G59" s="146"/>
      <c r="H59" s="9">
        <v>17.02</v>
      </c>
      <c r="I59" s="20" t="s">
        <v>5</v>
      </c>
      <c r="J59" s="26" t="s">
        <v>46</v>
      </c>
      <c r="K59" s="57">
        <v>0</v>
      </c>
      <c r="L59" s="58"/>
      <c r="M59" s="58"/>
      <c r="N59" s="58"/>
      <c r="O59" s="58"/>
      <c r="P59" s="58"/>
      <c r="Q59" s="57">
        <f>K59</f>
        <v>0</v>
      </c>
    </row>
    <row r="60" spans="1:17" s="5" customFormat="1" ht="12.75" customHeight="1">
      <c r="A60" s="148"/>
      <c r="B60" s="147" t="s">
        <v>167</v>
      </c>
      <c r="C60" s="141"/>
      <c r="D60" s="141"/>
      <c r="E60" s="141" t="s">
        <v>47</v>
      </c>
      <c r="F60" s="141" t="s">
        <v>47</v>
      </c>
      <c r="G60" s="144" t="s">
        <v>40</v>
      </c>
      <c r="H60" s="9" t="s">
        <v>9</v>
      </c>
      <c r="I60" s="20" t="s">
        <v>28</v>
      </c>
      <c r="J60" s="26" t="s">
        <v>46</v>
      </c>
      <c r="K60" s="57">
        <v>0</v>
      </c>
      <c r="L60" s="58"/>
      <c r="M60" s="58"/>
      <c r="N60" s="58"/>
      <c r="O60" s="58"/>
      <c r="P60" s="58"/>
      <c r="Q60" s="57">
        <f aca="true" t="shared" si="0" ref="Q60:Q65">K60</f>
        <v>0</v>
      </c>
    </row>
    <row r="61" spans="1:17" s="5" customFormat="1" ht="12.75">
      <c r="A61" s="148"/>
      <c r="B61" s="148"/>
      <c r="C61" s="142"/>
      <c r="D61" s="142"/>
      <c r="E61" s="142"/>
      <c r="F61" s="142"/>
      <c r="G61" s="145"/>
      <c r="H61" s="9" t="s">
        <v>10</v>
      </c>
      <c r="I61" s="20" t="s">
        <v>6</v>
      </c>
      <c r="J61" s="26" t="s">
        <v>46</v>
      </c>
      <c r="K61" s="57">
        <v>0</v>
      </c>
      <c r="L61" s="58"/>
      <c r="M61" s="58"/>
      <c r="N61" s="58"/>
      <c r="O61" s="58"/>
      <c r="P61" s="58"/>
      <c r="Q61" s="57">
        <f t="shared" si="0"/>
        <v>0</v>
      </c>
    </row>
    <row r="62" spans="1:17" s="5" customFormat="1" ht="22.5">
      <c r="A62" s="148"/>
      <c r="B62" s="148"/>
      <c r="C62" s="142"/>
      <c r="D62" s="142"/>
      <c r="E62" s="142"/>
      <c r="F62" s="142"/>
      <c r="G62" s="145"/>
      <c r="H62" s="9" t="s">
        <v>15</v>
      </c>
      <c r="I62" s="20" t="s">
        <v>29</v>
      </c>
      <c r="J62" s="26" t="s">
        <v>46</v>
      </c>
      <c r="K62" s="57">
        <v>0</v>
      </c>
      <c r="L62" s="59"/>
      <c r="M62" s="58"/>
      <c r="N62" s="58"/>
      <c r="O62" s="58"/>
      <c r="P62" s="58"/>
      <c r="Q62" s="57">
        <f t="shared" si="0"/>
        <v>0</v>
      </c>
    </row>
    <row r="63" spans="1:17" s="5" customFormat="1" ht="22.5">
      <c r="A63" s="148"/>
      <c r="B63" s="149"/>
      <c r="C63" s="143"/>
      <c r="D63" s="143"/>
      <c r="E63" s="143"/>
      <c r="F63" s="143"/>
      <c r="G63" s="146"/>
      <c r="H63" s="9" t="s">
        <v>11</v>
      </c>
      <c r="I63" s="20" t="s">
        <v>30</v>
      </c>
      <c r="J63" s="26" t="s">
        <v>46</v>
      </c>
      <c r="K63" s="57">
        <v>0</v>
      </c>
      <c r="L63" s="59"/>
      <c r="M63" s="58"/>
      <c r="N63" s="58"/>
      <c r="O63" s="58"/>
      <c r="P63" s="58"/>
      <c r="Q63" s="57">
        <f t="shared" si="0"/>
        <v>0</v>
      </c>
    </row>
    <row r="64" spans="1:17" s="5" customFormat="1" ht="12.75" customHeight="1">
      <c r="A64" s="148"/>
      <c r="B64" s="147" t="s">
        <v>171</v>
      </c>
      <c r="C64" s="141" t="s">
        <v>47</v>
      </c>
      <c r="D64" s="141" t="s">
        <v>47</v>
      </c>
      <c r="E64" s="141" t="s">
        <v>47</v>
      </c>
      <c r="F64" s="141" t="s">
        <v>47</v>
      </c>
      <c r="G64" s="144" t="s">
        <v>40</v>
      </c>
      <c r="H64" s="9" t="s">
        <v>16</v>
      </c>
      <c r="I64" s="20" t="s">
        <v>31</v>
      </c>
      <c r="J64" s="26" t="s">
        <v>46</v>
      </c>
      <c r="K64" s="57">
        <v>0</v>
      </c>
      <c r="L64" s="59"/>
      <c r="M64" s="60"/>
      <c r="N64" s="61"/>
      <c r="O64" s="61"/>
      <c r="P64" s="62"/>
      <c r="Q64" s="57">
        <f t="shared" si="0"/>
        <v>0</v>
      </c>
    </row>
    <row r="65" spans="1:17" s="5" customFormat="1" ht="12.75">
      <c r="A65" s="148"/>
      <c r="B65" s="148"/>
      <c r="C65" s="142"/>
      <c r="D65" s="142"/>
      <c r="E65" s="142"/>
      <c r="F65" s="142"/>
      <c r="G65" s="145"/>
      <c r="H65" s="9" t="s">
        <v>38</v>
      </c>
      <c r="I65" s="20" t="s">
        <v>39</v>
      </c>
      <c r="J65" s="26" t="s">
        <v>46</v>
      </c>
      <c r="K65" s="57">
        <v>0</v>
      </c>
      <c r="L65" s="59"/>
      <c r="M65" s="58"/>
      <c r="N65" s="58"/>
      <c r="O65" s="58"/>
      <c r="P65" s="58"/>
      <c r="Q65" s="57">
        <f t="shared" si="0"/>
        <v>0</v>
      </c>
    </row>
    <row r="66" spans="1:17" s="5" customFormat="1" ht="20.25" customHeight="1">
      <c r="A66" s="149"/>
      <c r="B66" s="149"/>
      <c r="C66" s="143"/>
      <c r="D66" s="143"/>
      <c r="E66" s="143"/>
      <c r="F66" s="143"/>
      <c r="G66" s="146"/>
      <c r="I66" s="24"/>
      <c r="J66" s="31" t="s">
        <v>48</v>
      </c>
      <c r="K66" s="63">
        <f>SUM(K56:K65)</f>
        <v>0</v>
      </c>
      <c r="L66" s="58"/>
      <c r="M66" s="58"/>
      <c r="N66" s="58"/>
      <c r="O66" s="58"/>
      <c r="P66" s="58"/>
      <c r="Q66" s="63">
        <f>SUM(Q56:Q65)</f>
        <v>0</v>
      </c>
    </row>
    <row r="67" spans="1:17" s="5" customFormat="1" ht="12.75" customHeight="1">
      <c r="A67" s="178" t="s">
        <v>90</v>
      </c>
      <c r="B67" s="179"/>
      <c r="C67" s="179"/>
      <c r="D67" s="179"/>
      <c r="E67" s="179"/>
      <c r="F67" s="179"/>
      <c r="G67" s="179"/>
      <c r="H67" s="179"/>
      <c r="I67" s="179"/>
      <c r="J67" s="179"/>
      <c r="K67" s="179"/>
      <c r="L67" s="25"/>
      <c r="M67" s="25"/>
      <c r="N67" s="25"/>
      <c r="O67" s="25"/>
      <c r="P67" s="25"/>
      <c r="Q67" s="65">
        <f>Q66</f>
        <v>0</v>
      </c>
    </row>
    <row r="68" spans="1:17" s="5" customFormat="1" ht="24.75" customHeight="1">
      <c r="A68" s="147" t="s">
        <v>260</v>
      </c>
      <c r="B68" s="147" t="s">
        <v>265</v>
      </c>
      <c r="C68" s="141" t="s">
        <v>47</v>
      </c>
      <c r="D68" s="141" t="s">
        <v>47</v>
      </c>
      <c r="E68" s="141" t="s">
        <v>47</v>
      </c>
      <c r="F68" s="141" t="s">
        <v>47</v>
      </c>
      <c r="G68" s="144" t="s">
        <v>40</v>
      </c>
      <c r="H68" s="9" t="s">
        <v>23</v>
      </c>
      <c r="I68" s="20" t="s">
        <v>24</v>
      </c>
      <c r="J68" s="26" t="s">
        <v>46</v>
      </c>
      <c r="K68" s="57">
        <v>0</v>
      </c>
      <c r="L68" s="58"/>
      <c r="M68" s="58"/>
      <c r="N68" s="58"/>
      <c r="O68" s="58"/>
      <c r="P68" s="58"/>
      <c r="Q68" s="57">
        <f>K68</f>
        <v>0</v>
      </c>
    </row>
    <row r="69" spans="1:17" s="5" customFormat="1" ht="12.75" customHeight="1">
      <c r="A69" s="148"/>
      <c r="B69" s="148"/>
      <c r="C69" s="142"/>
      <c r="D69" s="142"/>
      <c r="E69" s="142"/>
      <c r="F69" s="142"/>
      <c r="G69" s="145"/>
      <c r="H69" s="9" t="s">
        <v>14</v>
      </c>
      <c r="I69" s="20" t="s">
        <v>25</v>
      </c>
      <c r="J69" s="26" t="s">
        <v>46</v>
      </c>
      <c r="K69" s="57">
        <v>2442</v>
      </c>
      <c r="L69" s="58"/>
      <c r="M69" s="58"/>
      <c r="N69" s="58"/>
      <c r="O69" s="58"/>
      <c r="P69" s="58"/>
      <c r="Q69" s="57">
        <f aca="true" t="shared" si="1" ref="Q69:Q77">K69</f>
        <v>2442</v>
      </c>
    </row>
    <row r="70" spans="1:17" s="5" customFormat="1" ht="12.75">
      <c r="A70" s="148"/>
      <c r="B70" s="148"/>
      <c r="C70" s="142"/>
      <c r="D70" s="142"/>
      <c r="E70" s="142"/>
      <c r="F70" s="142"/>
      <c r="G70" s="145"/>
      <c r="H70" s="9" t="s">
        <v>26</v>
      </c>
      <c r="I70" s="20" t="s">
        <v>27</v>
      </c>
      <c r="J70" s="26" t="s">
        <v>46</v>
      </c>
      <c r="K70" s="57">
        <v>0</v>
      </c>
      <c r="L70" s="58"/>
      <c r="M70" s="58"/>
      <c r="N70" s="58"/>
      <c r="O70" s="58"/>
      <c r="P70" s="58"/>
      <c r="Q70" s="57">
        <f t="shared" si="1"/>
        <v>0</v>
      </c>
    </row>
    <row r="71" spans="1:17" s="5" customFormat="1" ht="22.5">
      <c r="A71" s="148"/>
      <c r="B71" s="149"/>
      <c r="C71" s="143"/>
      <c r="D71" s="143"/>
      <c r="E71" s="143"/>
      <c r="F71" s="143"/>
      <c r="G71" s="146"/>
      <c r="H71" s="9">
        <v>17.02</v>
      </c>
      <c r="I71" s="20" t="s">
        <v>5</v>
      </c>
      <c r="J71" s="26" t="s">
        <v>46</v>
      </c>
      <c r="K71" s="57">
        <v>29582</v>
      </c>
      <c r="L71" s="58"/>
      <c r="M71" s="58"/>
      <c r="N71" s="58"/>
      <c r="O71" s="58"/>
      <c r="P71" s="58"/>
      <c r="Q71" s="57">
        <f t="shared" si="1"/>
        <v>29582</v>
      </c>
    </row>
    <row r="72" spans="1:17" s="5" customFormat="1" ht="12.75" customHeight="1">
      <c r="A72" s="148"/>
      <c r="B72" s="147" t="s">
        <v>262</v>
      </c>
      <c r="C72" s="141" t="s">
        <v>47</v>
      </c>
      <c r="D72" s="141" t="s">
        <v>47</v>
      </c>
      <c r="E72" s="141" t="s">
        <v>47</v>
      </c>
      <c r="F72" s="141" t="s">
        <v>47</v>
      </c>
      <c r="G72" s="144" t="s">
        <v>40</v>
      </c>
      <c r="H72" s="9" t="s">
        <v>9</v>
      </c>
      <c r="I72" s="20" t="s">
        <v>28</v>
      </c>
      <c r="J72" s="26" t="s">
        <v>46</v>
      </c>
      <c r="K72" s="57">
        <v>1046</v>
      </c>
      <c r="L72" s="58"/>
      <c r="M72" s="58"/>
      <c r="N72" s="58"/>
      <c r="O72" s="58"/>
      <c r="P72" s="58"/>
      <c r="Q72" s="57">
        <f t="shared" si="1"/>
        <v>1046</v>
      </c>
    </row>
    <row r="73" spans="1:17" s="5" customFormat="1" ht="12.75">
      <c r="A73" s="148"/>
      <c r="B73" s="148"/>
      <c r="C73" s="142"/>
      <c r="D73" s="142"/>
      <c r="E73" s="142"/>
      <c r="F73" s="142"/>
      <c r="G73" s="145"/>
      <c r="H73" s="9" t="s">
        <v>10</v>
      </c>
      <c r="I73" s="20" t="s">
        <v>6</v>
      </c>
      <c r="J73" s="26" t="s">
        <v>46</v>
      </c>
      <c r="K73" s="57">
        <v>0</v>
      </c>
      <c r="L73" s="58"/>
      <c r="M73" s="58"/>
      <c r="N73" s="58"/>
      <c r="O73" s="58"/>
      <c r="P73" s="58"/>
      <c r="Q73" s="57">
        <f t="shared" si="1"/>
        <v>0</v>
      </c>
    </row>
    <row r="74" spans="1:17" s="5" customFormat="1" ht="22.5">
      <c r="A74" s="148"/>
      <c r="B74" s="148"/>
      <c r="C74" s="142"/>
      <c r="D74" s="142"/>
      <c r="E74" s="142"/>
      <c r="F74" s="142"/>
      <c r="G74" s="145"/>
      <c r="H74" s="9" t="s">
        <v>15</v>
      </c>
      <c r="I74" s="20" t="s">
        <v>29</v>
      </c>
      <c r="J74" s="26" t="s">
        <v>46</v>
      </c>
      <c r="K74" s="57">
        <v>800</v>
      </c>
      <c r="L74" s="59"/>
      <c r="M74" s="58"/>
      <c r="N74" s="58"/>
      <c r="O74" s="58"/>
      <c r="P74" s="58"/>
      <c r="Q74" s="57">
        <f t="shared" si="1"/>
        <v>800</v>
      </c>
    </row>
    <row r="75" spans="1:17" s="5" customFormat="1" ht="22.5">
      <c r="A75" s="148"/>
      <c r="B75" s="149"/>
      <c r="C75" s="143"/>
      <c r="D75" s="143"/>
      <c r="E75" s="143"/>
      <c r="F75" s="143"/>
      <c r="G75" s="146"/>
      <c r="H75" s="9" t="s">
        <v>11</v>
      </c>
      <c r="I75" s="20" t="s">
        <v>30</v>
      </c>
      <c r="J75" s="26" t="s">
        <v>46</v>
      </c>
      <c r="K75" s="57">
        <v>0</v>
      </c>
      <c r="L75" s="59"/>
      <c r="M75" s="58"/>
      <c r="N75" s="58"/>
      <c r="O75" s="58"/>
      <c r="P75" s="58"/>
      <c r="Q75" s="57">
        <f t="shared" si="1"/>
        <v>0</v>
      </c>
    </row>
    <row r="76" spans="1:17" s="5" customFormat="1" ht="12.75" customHeight="1">
      <c r="A76" s="148"/>
      <c r="B76" s="147" t="s">
        <v>266</v>
      </c>
      <c r="C76" s="141" t="s">
        <v>47</v>
      </c>
      <c r="D76" s="141" t="s">
        <v>47</v>
      </c>
      <c r="E76" s="141" t="s">
        <v>47</v>
      </c>
      <c r="F76" s="141" t="s">
        <v>47</v>
      </c>
      <c r="G76" s="144" t="s">
        <v>40</v>
      </c>
      <c r="H76" s="9" t="s">
        <v>16</v>
      </c>
      <c r="I76" s="20" t="s">
        <v>31</v>
      </c>
      <c r="J76" s="26" t="s">
        <v>46</v>
      </c>
      <c r="K76" s="57">
        <v>364</v>
      </c>
      <c r="L76" s="59"/>
      <c r="M76" s="60"/>
      <c r="N76" s="61"/>
      <c r="O76" s="61"/>
      <c r="P76" s="62"/>
      <c r="Q76" s="57">
        <f t="shared" si="1"/>
        <v>364</v>
      </c>
    </row>
    <row r="77" spans="1:17" s="5" customFormat="1" ht="12.75">
      <c r="A77" s="148"/>
      <c r="B77" s="148"/>
      <c r="C77" s="142"/>
      <c r="D77" s="142"/>
      <c r="E77" s="142"/>
      <c r="F77" s="142"/>
      <c r="G77" s="145"/>
      <c r="H77" s="9" t="s">
        <v>38</v>
      </c>
      <c r="I77" s="20" t="s">
        <v>39</v>
      </c>
      <c r="J77" s="26" t="s">
        <v>46</v>
      </c>
      <c r="K77" s="57">
        <v>0</v>
      </c>
      <c r="L77" s="59"/>
      <c r="M77" s="58"/>
      <c r="N77" s="58"/>
      <c r="O77" s="58"/>
      <c r="P77" s="58"/>
      <c r="Q77" s="57">
        <f t="shared" si="1"/>
        <v>0</v>
      </c>
    </row>
    <row r="78" spans="1:17" s="5" customFormat="1" ht="46.5" customHeight="1">
      <c r="A78" s="149"/>
      <c r="B78" s="149"/>
      <c r="C78" s="143"/>
      <c r="D78" s="143"/>
      <c r="E78" s="143"/>
      <c r="F78" s="143"/>
      <c r="G78" s="146"/>
      <c r="I78" s="24"/>
      <c r="J78" s="31" t="s">
        <v>48</v>
      </c>
      <c r="K78" s="63">
        <f>SUM(K68:K77)</f>
        <v>34234</v>
      </c>
      <c r="L78" s="58"/>
      <c r="M78" s="58"/>
      <c r="N78" s="58"/>
      <c r="O78" s="58"/>
      <c r="P78" s="58"/>
      <c r="Q78" s="63">
        <f>SUM(Q68:Q77)</f>
        <v>34234</v>
      </c>
    </row>
    <row r="79" spans="1:17" s="5" customFormat="1" ht="12.75" customHeight="1">
      <c r="A79" s="178" t="s">
        <v>92</v>
      </c>
      <c r="B79" s="179"/>
      <c r="C79" s="179"/>
      <c r="D79" s="179"/>
      <c r="E79" s="179"/>
      <c r="F79" s="179"/>
      <c r="G79" s="179"/>
      <c r="H79" s="179"/>
      <c r="I79" s="179"/>
      <c r="J79" s="179"/>
      <c r="K79" s="179"/>
      <c r="L79" s="25"/>
      <c r="M79" s="25"/>
      <c r="N79" s="25"/>
      <c r="O79" s="25"/>
      <c r="P79" s="25"/>
      <c r="Q79" s="65">
        <f>Q78</f>
        <v>34234</v>
      </c>
    </row>
    <row r="80" spans="1:17" s="5" customFormat="1" ht="24.75" customHeight="1">
      <c r="A80" s="147" t="s">
        <v>91</v>
      </c>
      <c r="B80" s="147" t="s">
        <v>176</v>
      </c>
      <c r="C80" s="141" t="s">
        <v>47</v>
      </c>
      <c r="D80" s="141" t="s">
        <v>47</v>
      </c>
      <c r="E80" s="141" t="s">
        <v>47</v>
      </c>
      <c r="F80" s="141" t="s">
        <v>47</v>
      </c>
      <c r="G80" s="144" t="s">
        <v>40</v>
      </c>
      <c r="H80" s="9" t="s">
        <v>23</v>
      </c>
      <c r="I80" s="20" t="s">
        <v>24</v>
      </c>
      <c r="J80" s="26" t="s">
        <v>46</v>
      </c>
      <c r="K80" s="57">
        <v>0</v>
      </c>
      <c r="L80" s="58"/>
      <c r="M80" s="58"/>
      <c r="N80" s="58"/>
      <c r="O80" s="58"/>
      <c r="P80" s="58"/>
      <c r="Q80" s="57">
        <f>K80</f>
        <v>0</v>
      </c>
    </row>
    <row r="81" spans="1:17" s="5" customFormat="1" ht="12.75" customHeight="1">
      <c r="A81" s="148"/>
      <c r="B81" s="148"/>
      <c r="C81" s="142"/>
      <c r="D81" s="142"/>
      <c r="E81" s="142"/>
      <c r="F81" s="142"/>
      <c r="G81" s="145"/>
      <c r="H81" s="9" t="s">
        <v>14</v>
      </c>
      <c r="I81" s="20" t="s">
        <v>25</v>
      </c>
      <c r="J81" s="26" t="s">
        <v>46</v>
      </c>
      <c r="K81" s="57">
        <v>0</v>
      </c>
      <c r="L81" s="58"/>
      <c r="M81" s="58"/>
      <c r="N81" s="58"/>
      <c r="O81" s="58"/>
      <c r="P81" s="58"/>
      <c r="Q81" s="57">
        <f aca="true" t="shared" si="2" ref="Q81:Q89">K81</f>
        <v>0</v>
      </c>
    </row>
    <row r="82" spans="1:17" s="5" customFormat="1" ht="12.75">
      <c r="A82" s="148"/>
      <c r="B82" s="148"/>
      <c r="C82" s="142"/>
      <c r="D82" s="142"/>
      <c r="E82" s="142"/>
      <c r="F82" s="142"/>
      <c r="G82" s="145"/>
      <c r="H82" s="9" t="s">
        <v>26</v>
      </c>
      <c r="I82" s="20" t="s">
        <v>27</v>
      </c>
      <c r="J82" s="26" t="s">
        <v>46</v>
      </c>
      <c r="K82" s="57">
        <v>0</v>
      </c>
      <c r="L82" s="58"/>
      <c r="M82" s="58"/>
      <c r="N82" s="58"/>
      <c r="O82" s="58"/>
      <c r="P82" s="58"/>
      <c r="Q82" s="57">
        <f t="shared" si="2"/>
        <v>0</v>
      </c>
    </row>
    <row r="83" spans="1:17" s="5" customFormat="1" ht="22.5">
      <c r="A83" s="148"/>
      <c r="B83" s="149"/>
      <c r="C83" s="143"/>
      <c r="D83" s="143"/>
      <c r="E83" s="143"/>
      <c r="F83" s="143"/>
      <c r="G83" s="146"/>
      <c r="H83" s="9">
        <v>17.02</v>
      </c>
      <c r="I83" s="20" t="s">
        <v>5</v>
      </c>
      <c r="J83" s="26" t="s">
        <v>46</v>
      </c>
      <c r="K83" s="57">
        <v>0</v>
      </c>
      <c r="L83" s="58"/>
      <c r="M83" s="58"/>
      <c r="N83" s="58"/>
      <c r="O83" s="58"/>
      <c r="P83" s="58"/>
      <c r="Q83" s="57">
        <f t="shared" si="2"/>
        <v>0</v>
      </c>
    </row>
    <row r="84" spans="1:17" s="5" customFormat="1" ht="12.75" customHeight="1">
      <c r="A84" s="148"/>
      <c r="B84" s="147" t="s">
        <v>177</v>
      </c>
      <c r="C84" s="141" t="s">
        <v>47</v>
      </c>
      <c r="D84" s="141" t="s">
        <v>47</v>
      </c>
      <c r="E84" s="141" t="s">
        <v>47</v>
      </c>
      <c r="F84" s="141" t="s">
        <v>47</v>
      </c>
      <c r="G84" s="144" t="s">
        <v>40</v>
      </c>
      <c r="H84" s="9" t="s">
        <v>9</v>
      </c>
      <c r="I84" s="20" t="s">
        <v>28</v>
      </c>
      <c r="J84" s="26" t="s">
        <v>46</v>
      </c>
      <c r="K84" s="57">
        <v>0</v>
      </c>
      <c r="L84" s="58"/>
      <c r="M84" s="58"/>
      <c r="N84" s="58"/>
      <c r="O84" s="58"/>
      <c r="P84" s="58"/>
      <c r="Q84" s="57">
        <f t="shared" si="2"/>
        <v>0</v>
      </c>
    </row>
    <row r="85" spans="1:17" s="5" customFormat="1" ht="12.75">
      <c r="A85" s="148"/>
      <c r="B85" s="148"/>
      <c r="C85" s="142"/>
      <c r="D85" s="142"/>
      <c r="E85" s="142"/>
      <c r="F85" s="142"/>
      <c r="G85" s="145"/>
      <c r="H85" s="9" t="s">
        <v>10</v>
      </c>
      <c r="I85" s="20" t="s">
        <v>6</v>
      </c>
      <c r="J85" s="26" t="s">
        <v>46</v>
      </c>
      <c r="K85" s="57">
        <v>0</v>
      </c>
      <c r="L85" s="58"/>
      <c r="M85" s="58"/>
      <c r="N85" s="58"/>
      <c r="O85" s="58"/>
      <c r="P85" s="58"/>
      <c r="Q85" s="57">
        <f t="shared" si="2"/>
        <v>0</v>
      </c>
    </row>
    <row r="86" spans="1:17" s="5" customFormat="1" ht="22.5">
      <c r="A86" s="148"/>
      <c r="B86" s="148"/>
      <c r="C86" s="142"/>
      <c r="D86" s="142"/>
      <c r="E86" s="142"/>
      <c r="F86" s="142"/>
      <c r="G86" s="145"/>
      <c r="H86" s="9" t="s">
        <v>15</v>
      </c>
      <c r="I86" s="20" t="s">
        <v>29</v>
      </c>
      <c r="J86" s="26" t="s">
        <v>46</v>
      </c>
      <c r="K86" s="57">
        <v>0</v>
      </c>
      <c r="L86" s="59"/>
      <c r="M86" s="58"/>
      <c r="N86" s="58"/>
      <c r="O86" s="58"/>
      <c r="P86" s="58"/>
      <c r="Q86" s="57">
        <f t="shared" si="2"/>
        <v>0</v>
      </c>
    </row>
    <row r="87" spans="1:17" s="5" customFormat="1" ht="22.5">
      <c r="A87" s="148"/>
      <c r="B87" s="149"/>
      <c r="C87" s="143"/>
      <c r="D87" s="143"/>
      <c r="E87" s="143"/>
      <c r="F87" s="143"/>
      <c r="G87" s="146"/>
      <c r="H87" s="9" t="s">
        <v>11</v>
      </c>
      <c r="I87" s="20" t="s">
        <v>30</v>
      </c>
      <c r="J87" s="26" t="s">
        <v>46</v>
      </c>
      <c r="K87" s="57">
        <v>0</v>
      </c>
      <c r="L87" s="59"/>
      <c r="M87" s="58"/>
      <c r="N87" s="58"/>
      <c r="O87" s="58"/>
      <c r="P87" s="58"/>
      <c r="Q87" s="57">
        <f t="shared" si="2"/>
        <v>0</v>
      </c>
    </row>
    <row r="88" spans="1:17" s="5" customFormat="1" ht="12.75">
      <c r="A88" s="148"/>
      <c r="B88" s="147" t="s">
        <v>178</v>
      </c>
      <c r="C88" s="141" t="s">
        <v>47</v>
      </c>
      <c r="D88" s="141" t="s">
        <v>47</v>
      </c>
      <c r="E88" s="141" t="s">
        <v>47</v>
      </c>
      <c r="F88" s="141" t="s">
        <v>47</v>
      </c>
      <c r="G88" s="144" t="s">
        <v>40</v>
      </c>
      <c r="H88" s="9" t="s">
        <v>16</v>
      </c>
      <c r="I88" s="20" t="s">
        <v>31</v>
      </c>
      <c r="J88" s="26" t="s">
        <v>46</v>
      </c>
      <c r="K88" s="57">
        <v>0</v>
      </c>
      <c r="L88" s="59"/>
      <c r="M88" s="60"/>
      <c r="N88" s="61"/>
      <c r="O88" s="61"/>
      <c r="P88" s="62"/>
      <c r="Q88" s="57">
        <f t="shared" si="2"/>
        <v>0</v>
      </c>
    </row>
    <row r="89" spans="1:17" s="5" customFormat="1" ht="12.75">
      <c r="A89" s="148"/>
      <c r="B89" s="148"/>
      <c r="C89" s="142"/>
      <c r="D89" s="142"/>
      <c r="E89" s="142"/>
      <c r="F89" s="142"/>
      <c r="G89" s="145"/>
      <c r="H89" s="9" t="s">
        <v>38</v>
      </c>
      <c r="I89" s="20" t="s">
        <v>39</v>
      </c>
      <c r="J89" s="26" t="s">
        <v>46</v>
      </c>
      <c r="K89" s="57">
        <v>0</v>
      </c>
      <c r="L89" s="59"/>
      <c r="M89" s="58"/>
      <c r="N89" s="58"/>
      <c r="O89" s="58"/>
      <c r="P89" s="58"/>
      <c r="Q89" s="57">
        <f t="shared" si="2"/>
        <v>0</v>
      </c>
    </row>
    <row r="90" spans="1:17" s="5" customFormat="1" ht="20.25" customHeight="1">
      <c r="A90" s="149"/>
      <c r="B90" s="149"/>
      <c r="C90" s="143"/>
      <c r="D90" s="143"/>
      <c r="E90" s="143"/>
      <c r="F90" s="143"/>
      <c r="G90" s="146"/>
      <c r="I90" s="24"/>
      <c r="J90" s="31" t="s">
        <v>48</v>
      </c>
      <c r="K90" s="63">
        <f>SUM(K80:K89)</f>
        <v>0</v>
      </c>
      <c r="L90" s="58"/>
      <c r="M90" s="58"/>
      <c r="N90" s="58"/>
      <c r="O90" s="58"/>
      <c r="P90" s="58"/>
      <c r="Q90" s="63">
        <f>SUM(Q80:Q89)</f>
        <v>0</v>
      </c>
    </row>
    <row r="91" spans="1:17" s="5" customFormat="1" ht="12.75" customHeight="1">
      <c r="A91" s="178" t="s">
        <v>93</v>
      </c>
      <c r="B91" s="179"/>
      <c r="C91" s="179"/>
      <c r="D91" s="179"/>
      <c r="E91" s="179"/>
      <c r="F91" s="179"/>
      <c r="G91" s="179"/>
      <c r="H91" s="179"/>
      <c r="I91" s="179"/>
      <c r="J91" s="179"/>
      <c r="K91" s="179"/>
      <c r="L91" s="25"/>
      <c r="M91" s="25"/>
      <c r="N91" s="25"/>
      <c r="O91" s="25"/>
      <c r="P91" s="25"/>
      <c r="Q91" s="65">
        <f>Q90</f>
        <v>0</v>
      </c>
    </row>
    <row r="92" spans="1:17" s="5" customFormat="1" ht="24.75" customHeight="1">
      <c r="A92" s="147" t="s">
        <v>172</v>
      </c>
      <c r="B92" s="147" t="s">
        <v>181</v>
      </c>
      <c r="C92" s="141" t="s">
        <v>47</v>
      </c>
      <c r="D92" s="141" t="s">
        <v>47</v>
      </c>
      <c r="E92" s="141" t="s">
        <v>47</v>
      </c>
      <c r="F92" s="141" t="s">
        <v>47</v>
      </c>
      <c r="G92" s="144" t="s">
        <v>40</v>
      </c>
      <c r="H92" s="9" t="s">
        <v>23</v>
      </c>
      <c r="I92" s="20" t="s">
        <v>24</v>
      </c>
      <c r="J92" s="26" t="s">
        <v>46</v>
      </c>
      <c r="K92" s="57">
        <v>0</v>
      </c>
      <c r="L92" s="58"/>
      <c r="M92" s="58"/>
      <c r="N92" s="58"/>
      <c r="O92" s="58"/>
      <c r="P92" s="58"/>
      <c r="Q92" s="57">
        <v>0</v>
      </c>
    </row>
    <row r="93" spans="1:17" s="5" customFormat="1" ht="12.75" customHeight="1">
      <c r="A93" s="148"/>
      <c r="B93" s="148"/>
      <c r="C93" s="142"/>
      <c r="D93" s="142"/>
      <c r="E93" s="142"/>
      <c r="F93" s="142"/>
      <c r="G93" s="145"/>
      <c r="H93" s="9" t="s">
        <v>14</v>
      </c>
      <c r="I93" s="20" t="s">
        <v>25</v>
      </c>
      <c r="J93" s="26" t="s">
        <v>46</v>
      </c>
      <c r="K93" s="57">
        <v>22221</v>
      </c>
      <c r="L93" s="58"/>
      <c r="M93" s="58"/>
      <c r="N93" s="58"/>
      <c r="O93" s="58"/>
      <c r="P93" s="58"/>
      <c r="Q93" s="57">
        <f>K93</f>
        <v>22221</v>
      </c>
    </row>
    <row r="94" spans="1:17" s="5" customFormat="1" ht="12.75">
      <c r="A94" s="148"/>
      <c r="B94" s="148"/>
      <c r="C94" s="142"/>
      <c r="D94" s="142"/>
      <c r="E94" s="142"/>
      <c r="F94" s="142"/>
      <c r="G94" s="145"/>
      <c r="H94" s="9" t="s">
        <v>26</v>
      </c>
      <c r="I94" s="20" t="s">
        <v>27</v>
      </c>
      <c r="J94" s="26" t="s">
        <v>46</v>
      </c>
      <c r="K94" s="57">
        <v>0</v>
      </c>
      <c r="L94" s="58"/>
      <c r="M94" s="58"/>
      <c r="N94" s="58"/>
      <c r="O94" s="58"/>
      <c r="P94" s="58"/>
      <c r="Q94" s="57">
        <v>0</v>
      </c>
    </row>
    <row r="95" spans="1:17" s="5" customFormat="1" ht="53.25" customHeight="1">
      <c r="A95" s="148"/>
      <c r="B95" s="149"/>
      <c r="C95" s="143"/>
      <c r="D95" s="143"/>
      <c r="E95" s="143"/>
      <c r="F95" s="143"/>
      <c r="G95" s="146"/>
      <c r="H95" s="9">
        <v>17.02</v>
      </c>
      <c r="I95" s="20" t="s">
        <v>5</v>
      </c>
      <c r="J95" s="26" t="s">
        <v>46</v>
      </c>
      <c r="K95" s="57">
        <v>0</v>
      </c>
      <c r="L95" s="58"/>
      <c r="M95" s="58"/>
      <c r="N95" s="58"/>
      <c r="O95" s="58"/>
      <c r="P95" s="58"/>
      <c r="Q95" s="57">
        <v>0</v>
      </c>
    </row>
    <row r="96" spans="1:17" s="5" customFormat="1" ht="12.75" customHeight="1">
      <c r="A96" s="148"/>
      <c r="B96" s="147" t="s">
        <v>179</v>
      </c>
      <c r="C96" s="141" t="s">
        <v>47</v>
      </c>
      <c r="D96" s="141" t="s">
        <v>47</v>
      </c>
      <c r="E96" s="141" t="s">
        <v>47</v>
      </c>
      <c r="F96" s="141" t="s">
        <v>47</v>
      </c>
      <c r="G96" s="144" t="s">
        <v>40</v>
      </c>
      <c r="H96" s="9" t="s">
        <v>9</v>
      </c>
      <c r="I96" s="20" t="s">
        <v>28</v>
      </c>
      <c r="J96" s="26" t="s">
        <v>46</v>
      </c>
      <c r="K96" s="57">
        <v>0</v>
      </c>
      <c r="L96" s="58"/>
      <c r="M96" s="58"/>
      <c r="N96" s="58"/>
      <c r="O96" s="58"/>
      <c r="P96" s="58"/>
      <c r="Q96" s="57">
        <v>0</v>
      </c>
    </row>
    <row r="97" spans="1:17" s="5" customFormat="1" ht="12.75">
      <c r="A97" s="148"/>
      <c r="B97" s="148"/>
      <c r="C97" s="142"/>
      <c r="D97" s="142"/>
      <c r="E97" s="142"/>
      <c r="F97" s="142"/>
      <c r="G97" s="145"/>
      <c r="H97" s="9" t="s">
        <v>10</v>
      </c>
      <c r="I97" s="20" t="s">
        <v>6</v>
      </c>
      <c r="J97" s="26" t="s">
        <v>46</v>
      </c>
      <c r="K97" s="57">
        <v>1965</v>
      </c>
      <c r="L97" s="58"/>
      <c r="M97" s="58"/>
      <c r="N97" s="58"/>
      <c r="O97" s="58"/>
      <c r="P97" s="58"/>
      <c r="Q97" s="57">
        <f>K97</f>
        <v>1965</v>
      </c>
    </row>
    <row r="98" spans="1:17" s="5" customFormat="1" ht="22.5">
      <c r="A98" s="148"/>
      <c r="B98" s="148"/>
      <c r="C98" s="142"/>
      <c r="D98" s="142"/>
      <c r="E98" s="142"/>
      <c r="F98" s="142"/>
      <c r="G98" s="145"/>
      <c r="H98" s="9" t="s">
        <v>15</v>
      </c>
      <c r="I98" s="20" t="s">
        <v>29</v>
      </c>
      <c r="J98" s="26" t="s">
        <v>46</v>
      </c>
      <c r="K98" s="57">
        <v>0</v>
      </c>
      <c r="L98" s="59"/>
      <c r="M98" s="58"/>
      <c r="N98" s="58"/>
      <c r="O98" s="58"/>
      <c r="P98" s="58"/>
      <c r="Q98" s="57">
        <v>0</v>
      </c>
    </row>
    <row r="99" spans="1:17" s="5" customFormat="1" ht="22.5">
      <c r="A99" s="148"/>
      <c r="B99" s="149"/>
      <c r="C99" s="143"/>
      <c r="D99" s="143"/>
      <c r="E99" s="143"/>
      <c r="F99" s="143"/>
      <c r="G99" s="146"/>
      <c r="H99" s="9" t="s">
        <v>11</v>
      </c>
      <c r="I99" s="20" t="s">
        <v>30</v>
      </c>
      <c r="J99" s="26" t="s">
        <v>46</v>
      </c>
      <c r="K99" s="57">
        <v>0</v>
      </c>
      <c r="L99" s="59"/>
      <c r="M99" s="58"/>
      <c r="N99" s="58"/>
      <c r="O99" s="58"/>
      <c r="P99" s="58"/>
      <c r="Q99" s="57">
        <v>0</v>
      </c>
    </row>
    <row r="100" spans="1:17" s="5" customFormat="1" ht="12.75" customHeight="1">
      <c r="A100" s="148"/>
      <c r="B100" s="147" t="s">
        <v>180</v>
      </c>
      <c r="C100" s="141" t="s">
        <v>47</v>
      </c>
      <c r="D100" s="141" t="s">
        <v>47</v>
      </c>
      <c r="E100" s="141" t="s">
        <v>47</v>
      </c>
      <c r="F100" s="141" t="s">
        <v>47</v>
      </c>
      <c r="G100" s="144" t="s">
        <v>40</v>
      </c>
      <c r="H100" s="9" t="s">
        <v>16</v>
      </c>
      <c r="I100" s="20" t="s">
        <v>31</v>
      </c>
      <c r="J100" s="26" t="s">
        <v>46</v>
      </c>
      <c r="K100" s="57">
        <v>0</v>
      </c>
      <c r="L100" s="59"/>
      <c r="M100" s="60"/>
      <c r="N100" s="61"/>
      <c r="O100" s="61"/>
      <c r="P100" s="62"/>
      <c r="Q100" s="57">
        <v>0</v>
      </c>
    </row>
    <row r="101" spans="1:17" s="5" customFormat="1" ht="12.75">
      <c r="A101" s="148"/>
      <c r="B101" s="148"/>
      <c r="C101" s="142"/>
      <c r="D101" s="142"/>
      <c r="E101" s="142"/>
      <c r="F101" s="142"/>
      <c r="G101" s="145"/>
      <c r="H101" s="9" t="s">
        <v>38</v>
      </c>
      <c r="I101" s="20" t="s">
        <v>39</v>
      </c>
      <c r="J101" s="26" t="s">
        <v>46</v>
      </c>
      <c r="K101" s="57">
        <v>0</v>
      </c>
      <c r="L101" s="59"/>
      <c r="M101" s="58"/>
      <c r="N101" s="58"/>
      <c r="O101" s="58"/>
      <c r="P101" s="58"/>
      <c r="Q101" s="57">
        <v>0</v>
      </c>
    </row>
    <row r="102" spans="1:17" s="5" customFormat="1" ht="41.25" customHeight="1">
      <c r="A102" s="149"/>
      <c r="B102" s="149"/>
      <c r="C102" s="143"/>
      <c r="D102" s="143"/>
      <c r="E102" s="143"/>
      <c r="F102" s="143"/>
      <c r="G102" s="146"/>
      <c r="I102" s="24"/>
      <c r="J102" s="31" t="s">
        <v>48</v>
      </c>
      <c r="K102" s="63">
        <f>SUM(K92:K101)</f>
        <v>24186</v>
      </c>
      <c r="L102" s="58"/>
      <c r="M102" s="58"/>
      <c r="N102" s="58"/>
      <c r="O102" s="58"/>
      <c r="P102" s="58"/>
      <c r="Q102" s="63">
        <f>SUM(Q92:Q101)</f>
        <v>24186</v>
      </c>
    </row>
    <row r="103" spans="1:17" s="5" customFormat="1" ht="12.75" customHeight="1">
      <c r="A103" s="178" t="s">
        <v>97</v>
      </c>
      <c r="B103" s="179"/>
      <c r="C103" s="179"/>
      <c r="D103" s="179"/>
      <c r="E103" s="179"/>
      <c r="F103" s="179"/>
      <c r="G103" s="179"/>
      <c r="H103" s="179"/>
      <c r="I103" s="179"/>
      <c r="J103" s="179"/>
      <c r="K103" s="179"/>
      <c r="L103" s="25"/>
      <c r="M103" s="25"/>
      <c r="N103" s="25"/>
      <c r="O103" s="25"/>
      <c r="P103" s="25"/>
      <c r="Q103" s="65">
        <f>Q102</f>
        <v>24186</v>
      </c>
    </row>
    <row r="104" spans="1:17" s="5" customFormat="1" ht="24.75" customHeight="1">
      <c r="A104" s="147" t="s">
        <v>182</v>
      </c>
      <c r="B104" s="147" t="s">
        <v>94</v>
      </c>
      <c r="C104" s="141"/>
      <c r="D104" s="141"/>
      <c r="E104" s="141"/>
      <c r="F104" s="141"/>
      <c r="G104" s="144" t="s">
        <v>40</v>
      </c>
      <c r="H104" s="9" t="s">
        <v>23</v>
      </c>
      <c r="I104" s="20" t="s">
        <v>24</v>
      </c>
      <c r="J104" s="26" t="s">
        <v>46</v>
      </c>
      <c r="K104" s="57">
        <v>0</v>
      </c>
      <c r="L104" s="58"/>
      <c r="M104" s="58"/>
      <c r="N104" s="58"/>
      <c r="O104" s="58"/>
      <c r="P104" s="58"/>
      <c r="Q104" s="57">
        <v>0</v>
      </c>
    </row>
    <row r="105" spans="1:17" s="5" customFormat="1" ht="12.75" customHeight="1">
      <c r="A105" s="148"/>
      <c r="B105" s="148"/>
      <c r="C105" s="142"/>
      <c r="D105" s="142"/>
      <c r="E105" s="142"/>
      <c r="F105" s="142"/>
      <c r="G105" s="145"/>
      <c r="H105" s="9" t="s">
        <v>14</v>
      </c>
      <c r="I105" s="20" t="s">
        <v>25</v>
      </c>
      <c r="J105" s="26" t="s">
        <v>46</v>
      </c>
      <c r="K105" s="57">
        <v>0</v>
      </c>
      <c r="L105" s="58"/>
      <c r="M105" s="58"/>
      <c r="N105" s="58"/>
      <c r="O105" s="58"/>
      <c r="P105" s="58"/>
      <c r="Q105" s="57">
        <v>0</v>
      </c>
    </row>
    <row r="106" spans="1:17" s="5" customFormat="1" ht="12.75">
      <c r="A106" s="148"/>
      <c r="B106" s="148"/>
      <c r="C106" s="142"/>
      <c r="D106" s="142"/>
      <c r="E106" s="142"/>
      <c r="F106" s="142"/>
      <c r="G106" s="145"/>
      <c r="H106" s="9" t="s">
        <v>26</v>
      </c>
      <c r="I106" s="20" t="s">
        <v>27</v>
      </c>
      <c r="J106" s="26" t="s">
        <v>46</v>
      </c>
      <c r="K106" s="57">
        <v>0</v>
      </c>
      <c r="L106" s="58"/>
      <c r="M106" s="58"/>
      <c r="N106" s="58"/>
      <c r="O106" s="58"/>
      <c r="P106" s="58"/>
      <c r="Q106" s="57">
        <v>0</v>
      </c>
    </row>
    <row r="107" spans="1:17" s="5" customFormat="1" ht="22.5">
      <c r="A107" s="148"/>
      <c r="B107" s="149"/>
      <c r="C107" s="143"/>
      <c r="D107" s="143"/>
      <c r="E107" s="143"/>
      <c r="F107" s="143"/>
      <c r="G107" s="146"/>
      <c r="H107" s="9">
        <v>17.02</v>
      </c>
      <c r="I107" s="20" t="s">
        <v>5</v>
      </c>
      <c r="J107" s="26" t="s">
        <v>46</v>
      </c>
      <c r="K107" s="57">
        <v>0</v>
      </c>
      <c r="L107" s="58"/>
      <c r="M107" s="58"/>
      <c r="N107" s="58"/>
      <c r="O107" s="58"/>
      <c r="P107" s="58"/>
      <c r="Q107" s="57">
        <v>0</v>
      </c>
    </row>
    <row r="108" spans="1:17" s="5" customFormat="1" ht="12.75" customHeight="1">
      <c r="A108" s="148"/>
      <c r="B108" s="141" t="s">
        <v>95</v>
      </c>
      <c r="C108" s="141"/>
      <c r="D108" s="141"/>
      <c r="E108" s="141" t="s">
        <v>47</v>
      </c>
      <c r="F108" s="141" t="s">
        <v>47</v>
      </c>
      <c r="G108" s="144" t="s">
        <v>40</v>
      </c>
      <c r="H108" s="9" t="s">
        <v>9</v>
      </c>
      <c r="I108" s="20" t="s">
        <v>28</v>
      </c>
      <c r="J108" s="26" t="s">
        <v>46</v>
      </c>
      <c r="K108" s="57">
        <v>0</v>
      </c>
      <c r="L108" s="58"/>
      <c r="M108" s="58"/>
      <c r="N108" s="58"/>
      <c r="O108" s="58"/>
      <c r="P108" s="58"/>
      <c r="Q108" s="57">
        <v>0</v>
      </c>
    </row>
    <row r="109" spans="1:17" s="5" customFormat="1" ht="12.75">
      <c r="A109" s="148"/>
      <c r="B109" s="142"/>
      <c r="C109" s="142"/>
      <c r="D109" s="142"/>
      <c r="E109" s="142"/>
      <c r="F109" s="142"/>
      <c r="G109" s="145"/>
      <c r="H109" s="9" t="s">
        <v>10</v>
      </c>
      <c r="I109" s="20" t="s">
        <v>6</v>
      </c>
      <c r="J109" s="26" t="s">
        <v>46</v>
      </c>
      <c r="K109" s="57">
        <f>30000/Q11</f>
        <v>13953.488372093025</v>
      </c>
      <c r="L109" s="58"/>
      <c r="M109" s="58"/>
      <c r="N109" s="58"/>
      <c r="O109" s="58"/>
      <c r="P109" s="58"/>
      <c r="Q109" s="57">
        <f>K109</f>
        <v>13953.488372093025</v>
      </c>
    </row>
    <row r="110" spans="1:17" s="5" customFormat="1" ht="22.5">
      <c r="A110" s="148"/>
      <c r="B110" s="142"/>
      <c r="C110" s="142"/>
      <c r="D110" s="142"/>
      <c r="E110" s="142"/>
      <c r="F110" s="142"/>
      <c r="G110" s="145"/>
      <c r="H110" s="9" t="s">
        <v>15</v>
      </c>
      <c r="I110" s="20" t="s">
        <v>29</v>
      </c>
      <c r="J110" s="26" t="s">
        <v>46</v>
      </c>
      <c r="K110" s="57">
        <v>0</v>
      </c>
      <c r="L110" s="59"/>
      <c r="M110" s="58"/>
      <c r="N110" s="58"/>
      <c r="O110" s="58"/>
      <c r="P110" s="58"/>
      <c r="Q110" s="57">
        <v>0</v>
      </c>
    </row>
    <row r="111" spans="1:17" s="5" customFormat="1" ht="22.5">
      <c r="A111" s="148"/>
      <c r="B111" s="142"/>
      <c r="C111" s="142"/>
      <c r="D111" s="142"/>
      <c r="E111" s="142"/>
      <c r="F111" s="142"/>
      <c r="G111" s="146"/>
      <c r="H111" s="9" t="s">
        <v>11</v>
      </c>
      <c r="I111" s="20" t="s">
        <v>30</v>
      </c>
      <c r="J111" s="26" t="s">
        <v>46</v>
      </c>
      <c r="K111" s="57">
        <v>0</v>
      </c>
      <c r="L111" s="59"/>
      <c r="M111" s="58"/>
      <c r="N111" s="58"/>
      <c r="O111" s="58"/>
      <c r="P111" s="58"/>
      <c r="Q111" s="57">
        <v>0</v>
      </c>
    </row>
    <row r="112" spans="1:17" s="5" customFormat="1" ht="12.75">
      <c r="A112" s="148"/>
      <c r="B112" s="142"/>
      <c r="C112" s="142"/>
      <c r="D112" s="142"/>
      <c r="E112" s="142"/>
      <c r="F112" s="142"/>
      <c r="G112" s="144" t="s">
        <v>40</v>
      </c>
      <c r="H112" s="9" t="s">
        <v>16</v>
      </c>
      <c r="I112" s="20" t="s">
        <v>31</v>
      </c>
      <c r="J112" s="26" t="s">
        <v>46</v>
      </c>
      <c r="K112" s="57">
        <v>0</v>
      </c>
      <c r="L112" s="59"/>
      <c r="M112" s="60"/>
      <c r="N112" s="61"/>
      <c r="O112" s="61"/>
      <c r="P112" s="62"/>
      <c r="Q112" s="57">
        <v>0</v>
      </c>
    </row>
    <row r="113" spans="1:17" s="5" customFormat="1" ht="12.75">
      <c r="A113" s="148"/>
      <c r="B113" s="142"/>
      <c r="C113" s="142"/>
      <c r="D113" s="142"/>
      <c r="E113" s="142"/>
      <c r="F113" s="142"/>
      <c r="G113" s="145"/>
      <c r="H113" s="9" t="s">
        <v>38</v>
      </c>
      <c r="I113" s="20" t="s">
        <v>39</v>
      </c>
      <c r="J113" s="26" t="s">
        <v>46</v>
      </c>
      <c r="K113" s="57">
        <v>0</v>
      </c>
      <c r="L113" s="59"/>
      <c r="M113" s="58"/>
      <c r="N113" s="58"/>
      <c r="O113" s="58"/>
      <c r="P113" s="58"/>
      <c r="Q113" s="57">
        <v>0</v>
      </c>
    </row>
    <row r="114" spans="1:17" s="5" customFormat="1" ht="20.25" customHeight="1">
      <c r="A114" s="149"/>
      <c r="B114" s="143"/>
      <c r="C114" s="143"/>
      <c r="D114" s="143"/>
      <c r="E114" s="143"/>
      <c r="F114" s="143"/>
      <c r="G114" s="146"/>
      <c r="I114" s="24"/>
      <c r="J114" s="31" t="s">
        <v>48</v>
      </c>
      <c r="K114" s="63">
        <f>SUM(K104:K113)</f>
        <v>13953.488372093025</v>
      </c>
      <c r="L114" s="58"/>
      <c r="M114" s="58"/>
      <c r="N114" s="58"/>
      <c r="O114" s="58"/>
      <c r="P114" s="58"/>
      <c r="Q114" s="63">
        <f>SUM(Q104:Q113)</f>
        <v>13953.488372093025</v>
      </c>
    </row>
    <row r="115" spans="1:17" s="5" customFormat="1" ht="12.75" customHeight="1">
      <c r="A115" s="178" t="s">
        <v>97</v>
      </c>
      <c r="B115" s="179"/>
      <c r="C115" s="179"/>
      <c r="D115" s="179"/>
      <c r="E115" s="179"/>
      <c r="F115" s="179"/>
      <c r="G115" s="179"/>
      <c r="H115" s="179"/>
      <c r="I115" s="179"/>
      <c r="J115" s="179"/>
      <c r="K115" s="179"/>
      <c r="L115" s="25"/>
      <c r="M115" s="25"/>
      <c r="N115" s="25"/>
      <c r="O115" s="25"/>
      <c r="P115" s="25"/>
      <c r="Q115" s="65">
        <f>Q114</f>
        <v>13953.488372093025</v>
      </c>
    </row>
    <row r="116" spans="1:17" s="5" customFormat="1" ht="12.75" customHeight="1">
      <c r="A116" s="178" t="s">
        <v>99</v>
      </c>
      <c r="B116" s="179"/>
      <c r="C116" s="179"/>
      <c r="D116" s="179"/>
      <c r="E116" s="179"/>
      <c r="F116" s="179"/>
      <c r="G116" s="179"/>
      <c r="H116" s="179"/>
      <c r="I116" s="179"/>
      <c r="J116" s="179"/>
      <c r="K116" s="179"/>
      <c r="L116" s="25"/>
      <c r="M116" s="25"/>
      <c r="N116" s="25"/>
      <c r="O116" s="25"/>
      <c r="P116" s="25"/>
      <c r="Q116" s="65">
        <f>Q115+Q103+Q91+Q79+Q67+Q55+Q43+Q31</f>
        <v>165636.30232558138</v>
      </c>
    </row>
    <row r="117" spans="1:11" s="5" customFormat="1" ht="18.75" customHeight="1">
      <c r="A117" s="23" t="s">
        <v>42</v>
      </c>
      <c r="B117" s="23"/>
      <c r="C117" s="23"/>
      <c r="D117" s="23"/>
      <c r="E117" s="23"/>
      <c r="F117" s="23"/>
      <c r="G117" s="23"/>
      <c r="H117" s="23"/>
      <c r="I117" s="23"/>
      <c r="J117" s="23"/>
      <c r="K117" s="23"/>
    </row>
    <row r="118" spans="1:11" s="5" customFormat="1" ht="16.5" customHeight="1">
      <c r="A118" s="23" t="s">
        <v>45</v>
      </c>
      <c r="B118" s="23"/>
      <c r="C118" s="23"/>
      <c r="D118" s="23"/>
      <c r="E118" s="23"/>
      <c r="F118" s="23"/>
      <c r="G118" s="23"/>
      <c r="H118" s="23"/>
      <c r="I118" s="23"/>
      <c r="J118" s="23"/>
      <c r="K118" s="23"/>
    </row>
    <row r="119" spans="1:17" s="5" customFormat="1" ht="21" customHeight="1">
      <c r="A119" s="164" t="s">
        <v>57</v>
      </c>
      <c r="B119" s="164"/>
      <c r="C119" s="164"/>
      <c r="D119" s="164"/>
      <c r="E119" s="164"/>
      <c r="F119" s="164"/>
      <c r="G119" s="164"/>
      <c r="H119" s="164"/>
      <c r="I119" s="164"/>
      <c r="J119" s="164"/>
      <c r="K119" s="164"/>
      <c r="L119" s="164"/>
      <c r="M119" s="164"/>
      <c r="N119" s="164"/>
      <c r="O119" s="164"/>
      <c r="P119" s="164"/>
      <c r="Q119" s="164"/>
    </row>
    <row r="120" spans="1:17" s="5" customFormat="1" ht="21.75" customHeight="1">
      <c r="A120" s="164"/>
      <c r="B120" s="164"/>
      <c r="C120" s="164"/>
      <c r="D120" s="164"/>
      <c r="E120" s="164"/>
      <c r="F120" s="164"/>
      <c r="G120" s="164"/>
      <c r="H120" s="164"/>
      <c r="I120" s="164"/>
      <c r="J120" s="164"/>
      <c r="K120" s="164"/>
      <c r="L120" s="164"/>
      <c r="M120" s="164"/>
      <c r="N120" s="164"/>
      <c r="O120" s="164"/>
      <c r="P120" s="164"/>
      <c r="Q120" s="164"/>
    </row>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pans="1:17" ht="12.75">
      <c r="A159" s="5"/>
      <c r="B159" s="5"/>
      <c r="C159" s="5"/>
      <c r="D159" s="5"/>
      <c r="E159" s="5"/>
      <c r="F159" s="5"/>
      <c r="G159" s="5"/>
      <c r="H159" s="5"/>
      <c r="I159" s="5"/>
      <c r="J159" s="5"/>
      <c r="K159" s="5"/>
      <c r="L159" s="5"/>
      <c r="M159" s="5"/>
      <c r="N159" s="5"/>
      <c r="O159" s="5"/>
      <c r="P159" s="5"/>
      <c r="Q159" s="5"/>
    </row>
    <row r="160" spans="1:17" ht="12.75">
      <c r="A160" s="5"/>
      <c r="B160" s="5"/>
      <c r="C160" s="5"/>
      <c r="D160" s="5"/>
      <c r="E160" s="5"/>
      <c r="F160" s="5"/>
      <c r="G160" s="5"/>
      <c r="H160" s="5"/>
      <c r="I160" s="5"/>
      <c r="J160" s="5"/>
      <c r="K160" s="5"/>
      <c r="L160" s="5"/>
      <c r="M160" s="5"/>
      <c r="N160" s="5"/>
      <c r="O160" s="5"/>
      <c r="P160" s="5"/>
      <c r="Q160" s="5"/>
    </row>
    <row r="161" spans="1:17" ht="12.75">
      <c r="A161" s="5"/>
      <c r="B161" s="5"/>
      <c r="C161" s="5"/>
      <c r="D161" s="5"/>
      <c r="E161" s="5"/>
      <c r="F161" s="5"/>
      <c r="G161" s="5"/>
      <c r="H161" s="5"/>
      <c r="I161" s="5"/>
      <c r="J161" s="5"/>
      <c r="K161" s="5"/>
      <c r="L161" s="5"/>
      <c r="M161" s="5"/>
      <c r="N161" s="5"/>
      <c r="O161" s="5"/>
      <c r="P161" s="5"/>
      <c r="Q161" s="5"/>
    </row>
    <row r="162" spans="1:17" ht="12.75">
      <c r="A162" s="5"/>
      <c r="B162" s="5"/>
      <c r="C162" s="5"/>
      <c r="D162" s="5"/>
      <c r="E162" s="5"/>
      <c r="F162" s="5"/>
      <c r="G162" s="5"/>
      <c r="H162" s="5"/>
      <c r="I162" s="5"/>
      <c r="J162" s="5"/>
      <c r="K162" s="5"/>
      <c r="L162" s="5"/>
      <c r="M162" s="5"/>
      <c r="N162" s="5"/>
      <c r="O162" s="5"/>
      <c r="P162" s="5"/>
      <c r="Q162" s="5"/>
    </row>
    <row r="163" spans="1:17" ht="12.75">
      <c r="A163" s="5"/>
      <c r="B163" s="5"/>
      <c r="C163" s="5"/>
      <c r="D163" s="5"/>
      <c r="E163" s="5"/>
      <c r="F163" s="5"/>
      <c r="G163" s="5"/>
      <c r="H163" s="5"/>
      <c r="I163" s="5"/>
      <c r="J163" s="5"/>
      <c r="K163" s="5"/>
      <c r="L163" s="5"/>
      <c r="M163" s="5"/>
      <c r="N163" s="5"/>
      <c r="O163" s="5"/>
      <c r="P163" s="5"/>
      <c r="Q163" s="5"/>
    </row>
    <row r="164" spans="1:17" ht="12.75">
      <c r="A164" s="5"/>
      <c r="B164" s="5"/>
      <c r="C164" s="5"/>
      <c r="D164" s="5"/>
      <c r="E164" s="5"/>
      <c r="F164" s="5"/>
      <c r="G164" s="5"/>
      <c r="H164" s="5"/>
      <c r="I164" s="5"/>
      <c r="J164" s="5"/>
      <c r="K164" s="5"/>
      <c r="L164" s="5"/>
      <c r="M164" s="5"/>
      <c r="N164" s="5"/>
      <c r="O164" s="5"/>
      <c r="P164" s="5"/>
      <c r="Q164" s="5"/>
    </row>
    <row r="165" spans="1:17" ht="12.75">
      <c r="A165" s="5"/>
      <c r="B165" s="5"/>
      <c r="C165" s="5"/>
      <c r="D165" s="5"/>
      <c r="E165" s="5"/>
      <c r="F165" s="5"/>
      <c r="G165" s="5"/>
      <c r="H165" s="5"/>
      <c r="I165" s="5"/>
      <c r="J165" s="5"/>
      <c r="K165" s="5"/>
      <c r="L165" s="5"/>
      <c r="M165" s="5"/>
      <c r="N165" s="5"/>
      <c r="O165" s="5"/>
      <c r="P165" s="5"/>
      <c r="Q165" s="5"/>
    </row>
    <row r="166" spans="1:17" ht="12.75">
      <c r="A166" s="5"/>
      <c r="B166" s="5"/>
      <c r="C166" s="5"/>
      <c r="D166" s="5"/>
      <c r="E166" s="5"/>
      <c r="F166" s="5"/>
      <c r="G166" s="5"/>
      <c r="H166" s="5"/>
      <c r="I166" s="5"/>
      <c r="J166" s="5"/>
      <c r="K166" s="5"/>
      <c r="L166" s="5"/>
      <c r="M166" s="5"/>
      <c r="N166" s="5"/>
      <c r="O166" s="5"/>
      <c r="P166" s="5"/>
      <c r="Q166" s="5"/>
    </row>
    <row r="167" spans="1:17" ht="12.75">
      <c r="A167" s="5"/>
      <c r="B167" s="5"/>
      <c r="C167" s="5"/>
      <c r="D167" s="5"/>
      <c r="E167" s="5"/>
      <c r="F167" s="5"/>
      <c r="G167" s="5"/>
      <c r="H167" s="5"/>
      <c r="I167" s="5"/>
      <c r="J167" s="5"/>
      <c r="K167" s="5"/>
      <c r="L167" s="5"/>
      <c r="M167" s="5"/>
      <c r="N167" s="5"/>
      <c r="O167" s="5"/>
      <c r="P167" s="5"/>
      <c r="Q167" s="5"/>
    </row>
    <row r="168" spans="1:17" ht="12.75">
      <c r="A168" s="5"/>
      <c r="B168" s="5"/>
      <c r="C168" s="5"/>
      <c r="D168" s="5"/>
      <c r="E168" s="5"/>
      <c r="F168" s="5"/>
      <c r="G168" s="5"/>
      <c r="H168" s="5"/>
      <c r="I168" s="5"/>
      <c r="J168" s="5"/>
      <c r="K168" s="5"/>
      <c r="L168" s="5"/>
      <c r="M168" s="5"/>
      <c r="N168" s="5"/>
      <c r="O168" s="5"/>
      <c r="P168" s="5"/>
      <c r="Q168" s="5"/>
    </row>
    <row r="169" spans="1:17" ht="12.75">
      <c r="A169" s="5"/>
      <c r="B169" s="5"/>
      <c r="C169" s="5"/>
      <c r="D169" s="5"/>
      <c r="E169" s="5"/>
      <c r="F169" s="5"/>
      <c r="G169" s="5"/>
      <c r="H169" s="5"/>
      <c r="I169" s="5"/>
      <c r="J169" s="5"/>
      <c r="K169" s="5"/>
      <c r="L169" s="5"/>
      <c r="M169" s="5"/>
      <c r="N169" s="5"/>
      <c r="O169" s="5"/>
      <c r="P169" s="5"/>
      <c r="Q169" s="5"/>
    </row>
    <row r="170" spans="1:17" ht="12.75">
      <c r="A170" s="5"/>
      <c r="B170" s="5"/>
      <c r="C170" s="5"/>
      <c r="D170" s="5"/>
      <c r="E170" s="5"/>
      <c r="F170" s="5"/>
      <c r="G170" s="5"/>
      <c r="H170" s="5"/>
      <c r="I170" s="5"/>
      <c r="J170" s="5"/>
      <c r="K170" s="5"/>
      <c r="L170" s="5"/>
      <c r="M170" s="5"/>
      <c r="N170" s="5"/>
      <c r="O170" s="5"/>
      <c r="P170" s="5"/>
      <c r="Q170" s="5"/>
    </row>
    <row r="171" spans="1:17" ht="12.75">
      <c r="A171" s="5"/>
      <c r="B171" s="5"/>
      <c r="C171" s="5"/>
      <c r="D171" s="5"/>
      <c r="E171" s="5"/>
      <c r="F171" s="5"/>
      <c r="G171" s="5"/>
      <c r="H171" s="5"/>
      <c r="I171" s="5"/>
      <c r="J171" s="5"/>
      <c r="K171" s="5"/>
      <c r="L171" s="5"/>
      <c r="M171" s="5"/>
      <c r="N171" s="5"/>
      <c r="O171" s="5"/>
      <c r="P171" s="5"/>
      <c r="Q171" s="5"/>
    </row>
    <row r="172" spans="1:17" ht="12.75">
      <c r="A172" s="5"/>
      <c r="B172" s="5"/>
      <c r="C172" s="5"/>
      <c r="D172" s="5"/>
      <c r="E172" s="5"/>
      <c r="F172" s="5"/>
      <c r="G172" s="5"/>
      <c r="H172" s="5"/>
      <c r="I172" s="5"/>
      <c r="J172" s="5"/>
      <c r="K172" s="5"/>
      <c r="L172" s="5"/>
      <c r="M172" s="5"/>
      <c r="N172" s="5"/>
      <c r="O172" s="5"/>
      <c r="P172" s="5"/>
      <c r="Q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sheetData>
  <mergeCells count="181">
    <mergeCell ref="E100:E102"/>
    <mergeCell ref="F100:F102"/>
    <mergeCell ref="B2:Q2"/>
    <mergeCell ref="B3:Q3"/>
    <mergeCell ref="B4:Q4"/>
    <mergeCell ref="B5:Q5"/>
    <mergeCell ref="F14:F17"/>
    <mergeCell ref="G14:G17"/>
    <mergeCell ref="B18:B21"/>
    <mergeCell ref="B6:Q6"/>
    <mergeCell ref="A12:A13"/>
    <mergeCell ref="B12:B13"/>
    <mergeCell ref="C12:F12"/>
    <mergeCell ref="G12:G13"/>
    <mergeCell ref="B7:Q9"/>
    <mergeCell ref="B10:Q10"/>
    <mergeCell ref="H12:Q12"/>
    <mergeCell ref="G18:G21"/>
    <mergeCell ref="B14:B17"/>
    <mergeCell ref="E14:E17"/>
    <mergeCell ref="E22:E24"/>
    <mergeCell ref="F22:F24"/>
    <mergeCell ref="G22:G24"/>
    <mergeCell ref="C18:C21"/>
    <mergeCell ref="D18:D21"/>
    <mergeCell ref="E18:E21"/>
    <mergeCell ref="F18:F21"/>
    <mergeCell ref="E28:E30"/>
    <mergeCell ref="F28:F30"/>
    <mergeCell ref="G28:G30"/>
    <mergeCell ref="B25:B27"/>
    <mergeCell ref="C25:C27"/>
    <mergeCell ref="D25:D27"/>
    <mergeCell ref="E25:E27"/>
    <mergeCell ref="C28:C30"/>
    <mergeCell ref="D28:D30"/>
    <mergeCell ref="A31:K31"/>
    <mergeCell ref="A14:A30"/>
    <mergeCell ref="C14:C17"/>
    <mergeCell ref="D14:D17"/>
    <mergeCell ref="C22:C24"/>
    <mergeCell ref="D22:D24"/>
    <mergeCell ref="B28:B30"/>
    <mergeCell ref="F25:F27"/>
    <mergeCell ref="G25:G27"/>
    <mergeCell ref="B22:B24"/>
    <mergeCell ref="E32:E35"/>
    <mergeCell ref="F32:F35"/>
    <mergeCell ref="G32:G35"/>
    <mergeCell ref="B36:B39"/>
    <mergeCell ref="C36:C39"/>
    <mergeCell ref="D36:D39"/>
    <mergeCell ref="E36:E39"/>
    <mergeCell ref="F36:F39"/>
    <mergeCell ref="G36:G39"/>
    <mergeCell ref="B32:B35"/>
    <mergeCell ref="E40:E42"/>
    <mergeCell ref="F40:F42"/>
    <mergeCell ref="G40:G42"/>
    <mergeCell ref="A43:K43"/>
    <mergeCell ref="A32:A42"/>
    <mergeCell ref="C32:C35"/>
    <mergeCell ref="D32:D35"/>
    <mergeCell ref="B40:B42"/>
    <mergeCell ref="C40:C42"/>
    <mergeCell ref="D40:D42"/>
    <mergeCell ref="E44:E47"/>
    <mergeCell ref="F44:F47"/>
    <mergeCell ref="G44:G47"/>
    <mergeCell ref="B48:B51"/>
    <mergeCell ref="C48:C51"/>
    <mergeCell ref="D48:D51"/>
    <mergeCell ref="E48:E51"/>
    <mergeCell ref="F48:F51"/>
    <mergeCell ref="G48:G51"/>
    <mergeCell ref="B44:B47"/>
    <mergeCell ref="E52:E54"/>
    <mergeCell ref="F52:F54"/>
    <mergeCell ref="G52:G54"/>
    <mergeCell ref="A55:K55"/>
    <mergeCell ref="A44:A54"/>
    <mergeCell ref="C44:C47"/>
    <mergeCell ref="D44:D47"/>
    <mergeCell ref="B52:B54"/>
    <mergeCell ref="C52:C54"/>
    <mergeCell ref="D52:D54"/>
    <mergeCell ref="E56:E59"/>
    <mergeCell ref="F56:F59"/>
    <mergeCell ref="G56:G59"/>
    <mergeCell ref="B60:B63"/>
    <mergeCell ref="C60:C63"/>
    <mergeCell ref="D60:D63"/>
    <mergeCell ref="E60:E63"/>
    <mergeCell ref="F60:F63"/>
    <mergeCell ref="G60:G63"/>
    <mergeCell ref="B56:B59"/>
    <mergeCell ref="E64:E66"/>
    <mergeCell ref="F64:F66"/>
    <mergeCell ref="G64:G66"/>
    <mergeCell ref="A67:K67"/>
    <mergeCell ref="A56:A66"/>
    <mergeCell ref="C56:C59"/>
    <mergeCell ref="D56:D59"/>
    <mergeCell ref="B64:B66"/>
    <mergeCell ref="C64:C66"/>
    <mergeCell ref="D64:D66"/>
    <mergeCell ref="E68:E71"/>
    <mergeCell ref="F68:F71"/>
    <mergeCell ref="G68:G71"/>
    <mergeCell ref="B72:B75"/>
    <mergeCell ref="C72:C75"/>
    <mergeCell ref="D72:D75"/>
    <mergeCell ref="E72:E75"/>
    <mergeCell ref="F72:F75"/>
    <mergeCell ref="G72:G75"/>
    <mergeCell ref="B68:B71"/>
    <mergeCell ref="E76:E78"/>
    <mergeCell ref="F76:F78"/>
    <mergeCell ref="G76:G78"/>
    <mergeCell ref="A79:K79"/>
    <mergeCell ref="A68:A78"/>
    <mergeCell ref="C68:C71"/>
    <mergeCell ref="D68:D71"/>
    <mergeCell ref="B76:B78"/>
    <mergeCell ref="C76:C78"/>
    <mergeCell ref="D76:D78"/>
    <mergeCell ref="E80:E83"/>
    <mergeCell ref="F80:F83"/>
    <mergeCell ref="G80:G83"/>
    <mergeCell ref="B84:B87"/>
    <mergeCell ref="C84:C87"/>
    <mergeCell ref="D84:D87"/>
    <mergeCell ref="E84:E87"/>
    <mergeCell ref="F84:F87"/>
    <mergeCell ref="G84:G87"/>
    <mergeCell ref="B80:B83"/>
    <mergeCell ref="E88:E90"/>
    <mergeCell ref="F88:F90"/>
    <mergeCell ref="G88:G90"/>
    <mergeCell ref="A91:K91"/>
    <mergeCell ref="A80:A90"/>
    <mergeCell ref="C80:C83"/>
    <mergeCell ref="D80:D83"/>
    <mergeCell ref="B88:B90"/>
    <mergeCell ref="C88:C90"/>
    <mergeCell ref="D88:D90"/>
    <mergeCell ref="A92:A102"/>
    <mergeCell ref="B92:B95"/>
    <mergeCell ref="C92:C95"/>
    <mergeCell ref="D92:D95"/>
    <mergeCell ref="B96:B99"/>
    <mergeCell ref="C96:C99"/>
    <mergeCell ref="D96:D99"/>
    <mergeCell ref="B100:B102"/>
    <mergeCell ref="C100:C102"/>
    <mergeCell ref="D100:D102"/>
    <mergeCell ref="E92:E95"/>
    <mergeCell ref="F92:F95"/>
    <mergeCell ref="G92:G95"/>
    <mergeCell ref="G96:G99"/>
    <mergeCell ref="E96:E99"/>
    <mergeCell ref="F96:F99"/>
    <mergeCell ref="G100:G102"/>
    <mergeCell ref="A103:K103"/>
    <mergeCell ref="A104:A114"/>
    <mergeCell ref="B104:B107"/>
    <mergeCell ref="C104:C107"/>
    <mergeCell ref="D104:D107"/>
    <mergeCell ref="E104:E107"/>
    <mergeCell ref="F104:F107"/>
    <mergeCell ref="G104:G107"/>
    <mergeCell ref="B108:B114"/>
    <mergeCell ref="C108:C114"/>
    <mergeCell ref="A115:K115"/>
    <mergeCell ref="A116:K116"/>
    <mergeCell ref="A119:Q120"/>
    <mergeCell ref="D108:D114"/>
    <mergeCell ref="E108:E114"/>
    <mergeCell ref="F108:F114"/>
    <mergeCell ref="G108:G111"/>
    <mergeCell ref="G112:G114"/>
  </mergeCells>
  <printOptions horizontalCentered="1"/>
  <pageMargins left="0.75" right="0.75" top="1" bottom="1" header="0.492125985" footer="0.492125985"/>
  <pageSetup horizontalDpi="300" verticalDpi="300" orientation="landscape" scale="68" r:id="rId2"/>
  <rowBreaks count="2" manualBreakCount="2">
    <brk id="31" max="25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Prodoc Amazonas</dc:subject>
  <dc:creator>Cássia Coutinho</dc:creator>
  <cp:keywords/>
  <dc:description/>
  <cp:lastModifiedBy>ccarvalho</cp:lastModifiedBy>
  <cp:lastPrinted>2006-12-21T13:24:58Z</cp:lastPrinted>
  <dcterms:created xsi:type="dcterms:W3CDTF">2001-01-30T17:53:19Z</dcterms:created>
  <dcterms:modified xsi:type="dcterms:W3CDTF">2006-12-21T13:24:59Z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-975011195</vt:i4>
  </property>
  <property fmtid="{D5CDD505-2E9C-101B-9397-08002B2CF9AE}" pid="3" name="_EmailSubject">
    <vt:lpwstr>Novo Projeto</vt:lpwstr>
  </property>
  <property fmtid="{D5CDD505-2E9C-101B-9397-08002B2CF9AE}" pid="4" name="_AuthorEmail">
    <vt:lpwstr>claudia.miyaki@undp.org.br</vt:lpwstr>
  </property>
  <property fmtid="{D5CDD505-2E9C-101B-9397-08002B2CF9AE}" pid="5" name="_AuthorEmailDisplayName">
    <vt:lpwstr>Claudia Sayuri Miyaki</vt:lpwstr>
  </property>
  <property fmtid="{D5CDD505-2E9C-101B-9397-08002B2CF9AE}" pid="6" name="_PreviousAdHocReviewCycleID">
    <vt:i4>45809857</vt:i4>
  </property>
  <property fmtid="{D5CDD505-2E9C-101B-9397-08002B2CF9AE}" pid="7" name="_ReviewingToolsShownOnce">
    <vt:lpwstr/>
  </property>
  <property fmtid="{D5CDD505-2E9C-101B-9397-08002B2CF9AE}" pid="8" name="UN LanguagesTaxHTField0">
    <vt:lpwstr/>
  </property>
  <property fmtid="{D5CDD505-2E9C-101B-9397-08002B2CF9AE}" pid="9" name="UNDPFocusAreasTaxHTField0">
    <vt:lpwstr/>
  </property>
  <property fmtid="{D5CDD505-2E9C-101B-9397-08002B2CF9AE}" pid="10" name="o4086b1782a74105bb5269035bccc8e9">
    <vt:lpwstr/>
  </property>
  <property fmtid="{D5CDD505-2E9C-101B-9397-08002B2CF9AE}" pid="11" name="gc6531b704974d528487414686b72f6f">
    <vt:lpwstr>BRA|e2c97dad-db42-430a-a7f4-43d64b0b5200</vt:lpwstr>
  </property>
  <property fmtid="{D5CDD505-2E9C-101B-9397-08002B2CF9AE}" pid="12" name="Operating Unit0">
    <vt:lpwstr>1137;#BRA|e2c97dad-db42-430a-a7f4-43d64b0b5200</vt:lpwstr>
  </property>
  <property fmtid="{D5CDD505-2E9C-101B-9397-08002B2CF9AE}" pid="13" name="Unit">
    <vt:lpwstr/>
  </property>
  <property fmtid="{D5CDD505-2E9C-101B-9397-08002B2CF9AE}" pid="14" name="UnitTaxHTField0">
    <vt:lpwstr/>
  </property>
  <property fmtid="{D5CDD505-2E9C-101B-9397-08002B2CF9AE}" pid="15" name="idff2b682fce4d0680503cd9036a3260">
    <vt:lpwstr/>
  </property>
  <property fmtid="{D5CDD505-2E9C-101B-9397-08002B2CF9AE}" pid="16" name="UNDPDocumentCategoryTaxHTField0">
    <vt:lpwstr/>
  </property>
  <property fmtid="{D5CDD505-2E9C-101B-9397-08002B2CF9AE}" pid="17" name="UNDPFocusAreas">
    <vt:lpwstr/>
  </property>
  <property fmtid="{D5CDD505-2E9C-101B-9397-08002B2CF9AE}" pid="18" name="PDC Document Category">
    <vt:lpwstr>Project</vt:lpwstr>
  </property>
  <property fmtid="{D5CDD505-2E9C-101B-9397-08002B2CF9AE}" pid="19" name="TaxCatchAll">
    <vt:lpwstr>1137;#BRA|e2c97dad-db42-430a-a7f4-43d64b0b5200</vt:lpwstr>
  </property>
  <property fmtid="{D5CDD505-2E9C-101B-9397-08002B2CF9AE}" pid="20" name="Project Number">
    <vt:lpwstr>00047189</vt:lpwstr>
  </property>
  <property fmtid="{D5CDD505-2E9C-101B-9397-08002B2CF9AE}" pid="21" name="Atlas_x0020_Document_x0020_Type">
    <vt:lpwstr/>
  </property>
  <property fmtid="{D5CDD505-2E9C-101B-9397-08002B2CF9AE}" pid="22" name="Atlas_x0020_Document_x0020_Status">
    <vt:lpwstr/>
  </property>
  <property fmtid="{D5CDD505-2E9C-101B-9397-08002B2CF9AE}" pid="23" name="UN Languages">
    <vt:lpwstr/>
  </property>
  <property fmtid="{D5CDD505-2E9C-101B-9397-08002B2CF9AE}" pid="24" name="UNDPDocumentCategory">
    <vt:lpwstr/>
  </property>
  <property fmtid="{D5CDD505-2E9C-101B-9397-08002B2CF9AE}" pid="25" name="UndpProjectNo">
    <vt:lpwstr>00047189</vt:lpwstr>
  </property>
  <property fmtid="{D5CDD505-2E9C-101B-9397-08002B2CF9AE}" pid="26" name="_dlc_DocId">
    <vt:lpwstr>ATLASPDC-3-1774</vt:lpwstr>
  </property>
  <property fmtid="{D5CDD505-2E9C-101B-9397-08002B2CF9AE}" pid="27" name="_dlc_DocIdItemGuid">
    <vt:lpwstr>af956e68-f470-44df-9cef-c5d801197f72</vt:lpwstr>
  </property>
  <property fmtid="{D5CDD505-2E9C-101B-9397-08002B2CF9AE}" pid="28" name="_dlc_DocIdUrl">
    <vt:lpwstr>https://info.undp.org/docs/pdc/_layouts/DocIdRedir.aspx?ID=ATLASPDC-3-1774, ATLASPDC-3-1774</vt:lpwstr>
  </property>
  <property fmtid="{D5CDD505-2E9C-101B-9397-08002B2CF9AE}" pid="29" name="UNDPPOPPFunctionalArea">
    <vt:lpwstr/>
  </property>
  <property fmtid="{D5CDD505-2E9C-101B-9397-08002B2CF9AE}" pid="30" name="UNDPCountry">
    <vt:lpwstr/>
  </property>
  <property fmtid="{D5CDD505-2E9C-101B-9397-08002B2CF9AE}" pid="31" name="_Publisher">
    <vt:lpwstr/>
  </property>
  <property fmtid="{D5CDD505-2E9C-101B-9397-08002B2CF9AE}" pid="32" name="UndpDocStatus">
    <vt:lpwstr/>
  </property>
  <property fmtid="{D5CDD505-2E9C-101B-9397-08002B2CF9AE}" pid="33" name="UndpOUCode">
    <vt:lpwstr/>
  </property>
  <property fmtid="{D5CDD505-2E9C-101B-9397-08002B2CF9AE}" pid="34" name="UndpDocTypeMM">
    <vt:lpwstr/>
  </property>
  <property fmtid="{D5CDD505-2E9C-101B-9397-08002B2CF9AE}" pid="35" name="URL">
    <vt:lpwstr/>
  </property>
  <property fmtid="{D5CDD505-2E9C-101B-9397-08002B2CF9AE}" pid="36" name="b6db62fdefd74bd188b0c1cc54de5bcf">
    <vt:lpwstr/>
  </property>
  <property fmtid="{D5CDD505-2E9C-101B-9397-08002B2CF9AE}" pid="37" name="UndpDocID">
    <vt:lpwstr/>
  </property>
  <property fmtid="{D5CDD505-2E9C-101B-9397-08002B2CF9AE}" pid="38" name="Project Manager">
    <vt:lpwstr/>
  </property>
  <property fmtid="{D5CDD505-2E9C-101B-9397-08002B2CF9AE}" pid="39" name="UndpIsTemplate">
    <vt:lpwstr/>
  </property>
  <property fmtid="{D5CDD505-2E9C-101B-9397-08002B2CF9AE}" pid="40" name="Outcome1">
    <vt:lpwstr/>
  </property>
  <property fmtid="{D5CDD505-2E9C-101B-9397-08002B2CF9AE}" pid="41" name="UNDPSummary">
    <vt:lpwstr/>
  </property>
  <property fmtid="{D5CDD505-2E9C-101B-9397-08002B2CF9AE}" pid="42" name="UndpDocFormat">
    <vt:lpwstr/>
  </property>
  <property fmtid="{D5CDD505-2E9C-101B-9397-08002B2CF9AE}" pid="43" name="UndpDocTypeMMTaxHTField0">
    <vt:lpwstr/>
  </property>
  <property fmtid="{D5CDD505-2E9C-101B-9397-08002B2CF9AE}" pid="44" name="UNDPCountryTaxHTField0">
    <vt:lpwstr/>
  </property>
  <property fmtid="{D5CDD505-2E9C-101B-9397-08002B2CF9AE}" pid="45" name="DocumentSetDescription">
    <vt:lpwstr/>
  </property>
  <property fmtid="{D5CDD505-2E9C-101B-9397-08002B2CF9AE}" pid="46" name="UndpUnitMM">
    <vt:lpwstr/>
  </property>
  <property fmtid="{D5CDD505-2E9C-101B-9397-08002B2CF9AE}" pid="47" name="UndpClassificationLevel">
    <vt:lpwstr/>
  </property>
  <property fmtid="{D5CDD505-2E9C-101B-9397-08002B2CF9AE}" pid="48" name="c4e2ab2cc9354bbf9064eeb465a566ea">
    <vt:lpwstr/>
  </property>
  <property fmtid="{D5CDD505-2E9C-101B-9397-08002B2CF9AE}" pid="49" name="eRegFilingCodeMM">
    <vt:lpwstr/>
  </property>
  <property fmtid="{D5CDD505-2E9C-101B-9397-08002B2CF9AE}" pid="50" name="display_urn:schemas-microsoft-com:office:office#Editor">
    <vt:lpwstr>svcSP_AdminPI_UNDP</vt:lpwstr>
  </property>
  <property fmtid="{D5CDD505-2E9C-101B-9397-08002B2CF9AE}" pid="51" name="display_urn:schemas-microsoft-com:office:office#Author">
    <vt:lpwstr>Sai Charan</vt:lpwstr>
  </property>
</Properties>
</file>